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PLANILHA EMPRESA" sheetId="1" r:id="rId1"/>
    <sheet name="CRONOPLE" sheetId="2" r:id="rId2"/>
    <sheet name="CRONOGRAMA EMPRESA" sheetId="3" r:id="rId3"/>
    <sheet name="Eventograma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sub1" localSheetId="3">#REF!</definedName>
    <definedName name="____sub1">#REF!</definedName>
    <definedName name="____sub2" localSheetId="3">#REF!</definedName>
    <definedName name="____sub2">#REF!</definedName>
    <definedName name="____sub3" localSheetId="3">#REF!</definedName>
    <definedName name="____sub3">#REF!</definedName>
    <definedName name="_Fill" localSheetId="3" hidden="1">#REF!</definedName>
    <definedName name="_Fill" hidden="1">#REF!</definedName>
    <definedName name="_Key1" localSheetId="3" hidden="1">#REF!</definedName>
    <definedName name="_Key1" hidden="1">#REF!</definedName>
    <definedName name="_Key2" localSheetId="3" hidden="1">#REF!</definedName>
    <definedName name="_Key2" hidden="1">#REF!</definedName>
    <definedName name="_Order1" hidden="1">255</definedName>
    <definedName name="_Order2" hidden="1">255</definedName>
    <definedName name="_Sort" localSheetId="3" hidden="1">#REF!</definedName>
    <definedName name="_Sort" hidden="1">#REF!</definedName>
    <definedName name="a" localSheetId="2">#REF!</definedName>
    <definedName name="a">#REF!</definedName>
    <definedName name="AA" localSheetId="2" hidden="1">{#N/A,#N/A,FALSE,"ALVENARIA";#N/A,#N/A,FALSE,"BLOCOS";#N/A,#N/A,FALSE,"CINTAS";#N/A,#N/A,FALSE,"CORTINA";#N/A,#N/A,FALSE,"LAJES";#N/A,#N/A,FALSE,"PILARES";#N/A,#N/A,FALSE,"VIGAS"}</definedName>
    <definedName name="AA" hidden="1">{#N/A,#N/A,FALSE,"ALVENARIA";#N/A,#N/A,FALSE,"BLOCOS";#N/A,#N/A,FALSE,"CINTAS";#N/A,#N/A,FALSE,"CORTINA";#N/A,#N/A,FALSE,"LAJES";#N/A,#N/A,FALSE,"PILARES";#N/A,#N/A,FALSE,"VIGAS"}</definedName>
    <definedName name="ACOMPANHAMENTO" hidden="1">IF(VALUE('[7]MENU'!$O$4)=2,"BM","PLE")</definedName>
    <definedName name="ademir" hidden="1">{#N/A,#N/A,FALSE,"Cronograma";#N/A,#N/A,FALSE,"Cronogr. 2"}</definedName>
    <definedName name="AREA" localSheetId="2">#REF!</definedName>
    <definedName name="AREA">#REF!</definedName>
    <definedName name="_xlnm.Print_Area" localSheetId="2">'CRONOGRAMA EMPRESA'!$A$1:$P$32</definedName>
    <definedName name="_xlnm.Print_Area" localSheetId="1">'CRONOPLE'!$A$1:$O$22</definedName>
    <definedName name="_xlnm.Print_Area" localSheetId="3">'Eventograma'!$A$1:$E$21</definedName>
    <definedName name="_xlnm.Print_Area" localSheetId="0">'PLANILHA EMPRESA'!$A$1:$I$66</definedName>
    <definedName name="AUTOEVENTO" hidden="1">#N/A</definedName>
    <definedName name="B" localSheetId="2">#REF!</definedName>
    <definedName name="B">#REF!</definedName>
    <definedName name="BDI" localSheetId="2">#REF!</definedName>
    <definedName name="BDI">#REF!</definedName>
    <definedName name="BDI.Opcao" hidden="1">#N/A</definedName>
    <definedName name="BDI.TipoObra" hidden="1">#N/A</definedName>
    <definedName name="BM.AFAcumulado" hidden="1">#N/A</definedName>
    <definedName name="BM.AFAnterior" hidden="1">#N/A</definedName>
    <definedName name="BM.MaxMed" hidden="1">#N/A</definedName>
    <definedName name="BM.MEDAcumulado" hidden="1">#N/A</definedName>
    <definedName name="BM.MEDAnterior" hidden="1">#N/A</definedName>
    <definedName name="BM.medicao" hidden="1">#N/A</definedName>
    <definedName name="BM.MinMed" hidden="1">#N/A</definedName>
    <definedName name="bosta" hidden="1">{#N/A,#N/A,FALSE,"Cronograma";#N/A,#N/A,FALSE,"Cronogr. 2"}</definedName>
    <definedName name="CA´L" hidden="1">{#N/A,#N/A,FALSE,"Cronograma";#N/A,#N/A,FALSE,"Cronogr. 2"}</definedName>
    <definedName name="CAIXA.Modo" hidden="1">#N/A</definedName>
    <definedName name="CÁLCULO.NúmeroDeEventos" hidden="1">#N/A</definedName>
    <definedName name="CÁLCULO.NúmeroDeFrentes" hidden="1">#N/A</definedName>
    <definedName name="CÁLCULO.TotalAdmLocal" hidden="1">#N/A</definedName>
    <definedName name="CalculoFossa20" localSheetId="2" hidden="1">{#N/A,#N/A,FALSE,"ALVENARIA";#N/A,#N/A,FALSE,"BLOCOS";#N/A,#N/A,FALSE,"CINTAS";#N/A,#N/A,FALSE,"CORTINA";#N/A,#N/A,FALSE,"LAJES";#N/A,#N/A,FALSE,"PILARES";#N/A,#N/A,FALSE,"VIGAS"}</definedName>
    <definedName name="CalculoFossa20" hidden="1">{#N/A,#N/A,FALSE,"ALVENARIA";#N/A,#N/A,FALSE,"BLOCOS";#N/A,#N/A,FALSE,"CINTAS";#N/A,#N/A,FALSE,"CORTINA";#N/A,#N/A,FALSE,"LAJES";#N/A,#N/A,FALSE,"PILARES";#N/A,#N/A,FALSE,"VIGAS"}</definedName>
    <definedName name="Cedro1COMPLETO" localSheetId="2" hidden="1">{#N/A,#N/A,FALSE,"ALVENARIA";#N/A,#N/A,FALSE,"BLOCOS";#N/A,#N/A,FALSE,"CINTAS";#N/A,#N/A,FALSE,"CORTINA";#N/A,#N/A,FALSE,"LAJES";#N/A,#N/A,FALSE,"PILARES";#N/A,#N/A,FALSE,"VIGAS"}</definedName>
    <definedName name="Cedro1COMPLETO" hidden="1">{#N/A,#N/A,FALSE,"ALVENARIA";#N/A,#N/A,FALSE,"BLOCOS";#N/A,#N/A,FALSE,"CINTAS";#N/A,#N/A,FALSE,"CORTINA";#N/A,#N/A,FALSE,"LAJES";#N/A,#N/A,FALSE,"PILARES";#N/A,#N/A,FALSE,"VIGAS"}</definedName>
    <definedName name="ciclovia" localSheetId="2" hidden="1">{#N/A,#N/A,FALSE,"ALVENARIA";#N/A,#N/A,FALSE,"BLOCOS";#N/A,#N/A,FALSE,"CINTAS";#N/A,#N/A,FALSE,"CORTINA";#N/A,#N/A,FALSE,"LAJES";#N/A,#N/A,FALSE,"PILARES";#N/A,#N/A,FALSE,"VIGAS"}</definedName>
    <definedName name="ciclovia" hidden="1">{#N/A,#N/A,FALSE,"ALVENARIA";#N/A,#N/A,FALSE,"BLOCOS";#N/A,#N/A,FALSE,"CINTAS";#N/A,#N/A,FALSE,"CORTINA";#N/A,#N/A,FALSE,"LAJES";#N/A,#N/A,FALSE,"PILARES";#N/A,#N/A,FALSE,"VIGAS"}</definedName>
    <definedName name="ciclovia2" localSheetId="2" hidden="1">{#N/A,#N/A,FALSE,"ALVENARIA";#N/A,#N/A,FALSE,"BLOCOS";#N/A,#N/A,FALSE,"CINTAS";#N/A,#N/A,FALSE,"CORTINA";#N/A,#N/A,FALSE,"LAJES";#N/A,#N/A,FALSE,"PILARES";#N/A,#N/A,FALSE,"VIGAS"}</definedName>
    <definedName name="ciclovia2" hidden="1">{#N/A,#N/A,FALSE,"ALVENARIA";#N/A,#N/A,FALSE,"BLOCOS";#N/A,#N/A,FALSE,"CINTAS";#N/A,#N/A,FALSE,"CORTINA";#N/A,#N/A,FALSE,"LAJES";#N/A,#N/A,FALSE,"PILARES";#N/A,#N/A,FALSE,"VIGAS"}</definedName>
    <definedName name="ciclovia3" localSheetId="2" hidden="1">{#N/A,#N/A,FALSE,"ALVENARIA";#N/A,#N/A,FALSE,"BLOCOS";#N/A,#N/A,FALSE,"CINTAS";#N/A,#N/A,FALSE,"CORTINA";#N/A,#N/A,FALSE,"LAJES";#N/A,#N/A,FALSE,"PILARES";#N/A,#N/A,FALSE,"VIGAS"}</definedName>
    <definedName name="ciclovia3" hidden="1">{#N/A,#N/A,FALSE,"ALVENARIA";#N/A,#N/A,FALSE,"BLOCOS";#N/A,#N/A,FALSE,"CINTAS";#N/A,#N/A,FALSE,"CORTINA";#N/A,#N/A,FALSE,"LAJES";#N/A,#N/A,FALSE,"PILARES";#N/A,#N/A,FALSE,"VIGAS"}</definedName>
    <definedName name="ciclovia4" localSheetId="2" hidden="1">{#N/A,#N/A,FALSE,"ALVENARIA";#N/A,#N/A,FALSE,"BLOCOS";#N/A,#N/A,FALSE,"CINTAS";#N/A,#N/A,FALSE,"CORTINA";#N/A,#N/A,FALSE,"LAJES";#N/A,#N/A,FALSE,"PILARES";#N/A,#N/A,FALSE,"VIGAS"}</definedName>
    <definedName name="ciclovia4" hidden="1">{#N/A,#N/A,FALSE,"ALVENARIA";#N/A,#N/A,FALSE,"BLOCOS";#N/A,#N/A,FALSE,"CINTAS";#N/A,#N/A,FALSE,"CORTINA";#N/A,#N/A,FALSE,"LAJES";#N/A,#N/A,FALSE,"PILARES";#N/A,#N/A,FALSE,"VIGAS"}</definedName>
    <definedName name="ciclovia5" localSheetId="2" hidden="1">{#N/A,#N/A,FALSE,"ALVENARIA";#N/A,#N/A,FALSE,"BLOCOS";#N/A,#N/A,FALSE,"CINTAS";#N/A,#N/A,FALSE,"CORTINA";#N/A,#N/A,FALSE,"LAJES";#N/A,#N/A,FALSE,"PILARES";#N/A,#N/A,FALSE,"VIGAS"}</definedName>
    <definedName name="ciclovia5" hidden="1">{#N/A,#N/A,FALSE,"ALVENARIA";#N/A,#N/A,FALSE,"BLOCOS";#N/A,#N/A,FALSE,"CINTAS";#N/A,#N/A,FALSE,"CORTINA";#N/A,#N/A,FALSE,"LAJES";#N/A,#N/A,FALSE,"PILARES";#N/A,#N/A,FALSE,"VIGAS"}</definedName>
    <definedName name="ciclovia6" localSheetId="2" hidden="1">{#N/A,#N/A,FALSE,"ALVENARIA";#N/A,#N/A,FALSE,"BLOCOS";#N/A,#N/A,FALSE,"CINTAS";#N/A,#N/A,FALSE,"CORTINA";#N/A,#N/A,FALSE,"LAJES";#N/A,#N/A,FALSE,"PILARES";#N/A,#N/A,FALSE,"VIGAS"}</definedName>
    <definedName name="ciclovia6" hidden="1">{#N/A,#N/A,FALSE,"ALVENARIA";#N/A,#N/A,FALSE,"BLOCOS";#N/A,#N/A,FALSE,"CINTAS";#N/A,#N/A,FALSE,"CORTINA";#N/A,#N/A,FALSE,"LAJES";#N/A,#N/A,FALSE,"PILARES";#N/A,#N/A,FALSE,"VIGAS"}</definedName>
    <definedName name="ciclovia7" localSheetId="2" hidden="1">{#N/A,#N/A,FALSE,"ALVENARIA";#N/A,#N/A,FALSE,"BLOCOS";#N/A,#N/A,FALSE,"CINTAS";#N/A,#N/A,FALSE,"CORTINA";#N/A,#N/A,FALSE,"LAJES";#N/A,#N/A,FALSE,"PILARES";#N/A,#N/A,FALSE,"VIGAS"}</definedName>
    <definedName name="ciclovia7" hidden="1">{#N/A,#N/A,FALSE,"ALVENARIA";#N/A,#N/A,FALSE,"BLOCOS";#N/A,#N/A,FALSE,"CINTAS";#N/A,#N/A,FALSE,"CORTINA";#N/A,#N/A,FALSE,"LAJES";#N/A,#N/A,FALSE,"PILARES";#N/A,#N/A,FALSE,"VIGAS"}</definedName>
    <definedName name="ciclovia8" localSheetId="2" hidden="1">{#N/A,#N/A,FALSE,"ALVENARIA";#N/A,#N/A,FALSE,"BLOCOS";#N/A,#N/A,FALSE,"CINTAS";#N/A,#N/A,FALSE,"CORTINA";#N/A,#N/A,FALSE,"LAJES";#N/A,#N/A,FALSE,"PILARES";#N/A,#N/A,FALSE,"VIGAS"}</definedName>
    <definedName name="ciclovia8" hidden="1">{#N/A,#N/A,FALSE,"ALVENARIA";#N/A,#N/A,FALSE,"BLOCOS";#N/A,#N/A,FALSE,"CINTAS";#N/A,#N/A,FALSE,"CORTINA";#N/A,#N/A,FALSE,"LAJES";#N/A,#N/A,FALSE,"PILARES";#N/A,#N/A,FALSE,"VIGAS"}</definedName>
    <definedName name="concorrentes" hidden="1">{#N/A,#N/A,FALSE,"Cronograma";#N/A,#N/A,FALSE,"Cronogr. 2"}</definedName>
    <definedName name="cotação" localSheetId="2" hidden="1">{#N/A,#N/A,FALSE,"ALVENARIA";#N/A,#N/A,FALSE,"BLOCOS";#N/A,#N/A,FALSE,"CINTAS";#N/A,#N/A,FALSE,"CORTINA";#N/A,#N/A,FALSE,"LAJES";#N/A,#N/A,FALSE,"PILARES";#N/A,#N/A,FALSE,"VIGAS"}</definedName>
    <definedName name="cotação" hidden="1">{#N/A,#N/A,FALSE,"ALVENARIA";#N/A,#N/A,FALSE,"BLOCOS";#N/A,#N/A,FALSE,"CINTAS";#N/A,#N/A,FALSE,"CORTINA";#N/A,#N/A,FALSE,"LAJES";#N/A,#N/A,FALSE,"PILARES";#N/A,#N/A,FALSE,"VIGAS"}</definedName>
    <definedName name="CRONO.LinhasNecessarias" hidden="1">#N/A</definedName>
    <definedName name="CRONO.MaxParc" hidden="1">#N/A</definedName>
    <definedName name="CRONO.NivelExibicao" hidden="1">#N/A</definedName>
    <definedName name="CRONOPLE.ColunaPadrão" hidden="1">#REF!</definedName>
    <definedName name="CRONOPLE.FirstCol" hidden="1">#REF!</definedName>
    <definedName name="CRONOPLE.firstrow" hidden="1">#REF!</definedName>
    <definedName name="CRONOPLE.Frenterow" hidden="1">#REF!</definedName>
    <definedName name="CRONOPLE.LastCol" hidden="1">#REF!</definedName>
    <definedName name="CRONOPLE.lastrow" hidden="1">#REF!</definedName>
    <definedName name="CRONOPLE.LinhaPadrão" hidden="1">#REF!</definedName>
    <definedName name="CRONOPLE.margemrow" hidden="1">#REF!</definedName>
    <definedName name="CRONOPLE.ValorDoEvento" hidden="1">#N/A</definedName>
    <definedName name="ddd" localSheetId="2" hidden="1">{#N/A,#N/A,FALSE,"ALVENARIA";#N/A,#N/A,FALSE,"BLOCOS";#N/A,#N/A,FALSE,"CINTAS";#N/A,#N/A,FALSE,"CORTINA";#N/A,#N/A,FALSE,"LAJES";#N/A,#N/A,FALSE,"PILARES";#N/A,#N/A,FALSE,"VIGAS"}</definedName>
    <definedName name="ddd" hidden="1">{#N/A,#N/A,FALSE,"ALVENARIA";#N/A,#N/A,FALSE,"BLOCOS";#N/A,#N/A,FALSE,"CINTAS";#N/A,#N/A,FALSE,"CORTINA";#N/A,#N/A,FALSE,"LAJES";#N/A,#N/A,FALSE,"PILARES";#N/A,#N/A,FALSE,"VIGAS"}</definedName>
    <definedName name="DESONERACAO" hidden="1">IF(OR(Import.Desoneracao="DESONERADO",Import.Desoneracao="SIM"),"SIM","NÃO")</definedName>
    <definedName name="DOLAR">'[2]INSUMOS'!$G$8</definedName>
    <definedName name="ersdcefgbrnghrbgbrgfbgfwbvbfgvwfv">#REF!</definedName>
    <definedName name="EVENTOS.Lista" hidden="1">#N/A</definedName>
    <definedName name="EVENTOS.ListaValidacao" hidden="1">#N/A</definedName>
    <definedName name="Excel_BuiltIn_Database" hidden="1">TEXT(Import.DataBase,"mm-aaaa")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4">#REF!</definedName>
    <definedName name="Fossa20" localSheetId="2" hidden="1">{#N/A,#N/A,FALSE,"ALVENARIA";#N/A,#N/A,FALSE,"BLOCOS";#N/A,#N/A,FALSE,"CINTAS";#N/A,#N/A,FALSE,"CORTINA";#N/A,#N/A,FALSE,"LAJES";#N/A,#N/A,FALSE,"PILARES";#N/A,#N/A,FALSE,"VIGAS"}</definedName>
    <definedName name="Fossa20" hidden="1">{#N/A,#N/A,FALSE,"ALVENARIA";#N/A,#N/A,FALSE,"BLOCOS";#N/A,#N/A,FALSE,"CINTAS";#N/A,#N/A,FALSE,"CORTINA";#N/A,#N/A,FALSE,"LAJES";#N/A,#N/A,FALSE,"PILARES";#N/A,#N/A,FALSE,"VIGAS"}</definedName>
    <definedName name="fran" localSheetId="2" hidden="1">{#N/A,#N/A,FALSE,"ALVENARIA";#N/A,#N/A,FALSE,"BLOCOS";#N/A,#N/A,FALSE,"CINTAS";#N/A,#N/A,FALSE,"CORTINA";#N/A,#N/A,FALSE,"LAJES";#N/A,#N/A,FALSE,"PILARES";#N/A,#N/A,FALSE,"VIGAS"}</definedName>
    <definedName name="fran" hidden="1">{#N/A,#N/A,FALSE,"ALVENARIA";#N/A,#N/A,FALSE,"BLOCOS";#N/A,#N/A,FALSE,"CINTAS";#N/A,#N/A,FALSE,"CORTINA";#N/A,#N/A,FALSE,"LAJES";#N/A,#N/A,FALSE,"PILARES";#N/A,#N/A,FALSE,"VIGAS"}</definedName>
    <definedName name="H" hidden="1">#N/A</definedName>
    <definedName name="I" hidden="1">#N/A</definedName>
    <definedName name="Import.Apelido" hidden="1">#N/A</definedName>
    <definedName name="Import.BMAFAcumulado" hidden="1">#N/A</definedName>
    <definedName name="Import.CNPJ" hidden="1">#N/A</definedName>
    <definedName name="Import.Código" hidden="1">#N/A</definedName>
    <definedName name="Import.Contrapartida" hidden="1">#N/A</definedName>
    <definedName name="Import.CPMaxPerc" hidden="1">#N/A</definedName>
    <definedName name="Import.CPMinAbsoluta" hidden="1">#N/A</definedName>
    <definedName name="Import.CPMinPerc" hidden="1">#N/A</definedName>
    <definedName name="Import.CR" hidden="1">#N/A</definedName>
    <definedName name="Import.CRONOPLE" hidden="1">OFFSET(#REF!,1,1):OFFSET(#REF!,-1,-1)</definedName>
    <definedName name="Import.CTEF" hidden="1">#N/A</definedName>
    <definedName name="Import.CustoUnitário" hidden="1">#N/A</definedName>
    <definedName name="Import.DataBase" hidden="1">#N/A</definedName>
    <definedName name="Import.DataBaseLicit" hidden="1">#N/A</definedName>
    <definedName name="Import.DataInicioObra" hidden="1">#N/A</definedName>
    <definedName name="Import.DescLote" hidden="1">#N/A</definedName>
    <definedName name="Import.Descrição" hidden="1">#N/A</definedName>
    <definedName name="Import.Desoneracao" hidden="1">#N/A</definedName>
    <definedName name="Import.empresa" hidden="1">#N/A</definedName>
    <definedName name="Import.Fonte" hidden="1">#N/A</definedName>
    <definedName name="Import.FrenteDeObra" hidden="1">#N/A</definedName>
    <definedName name="Import.Município" hidden="1">#N/A</definedName>
    <definedName name="Import.Nível" hidden="1">#N/A</definedName>
    <definedName name="Import.OpcaoBDI" hidden="1">#N/A</definedName>
    <definedName name="Import.ORÇAMENTO.DivRecurso" hidden="1">#N/A</definedName>
    <definedName name="Import.PLE" hidden="1">#N/A</definedName>
    <definedName name="Import.PLQ" hidden="1">#N/A</definedName>
    <definedName name="Import.Proponente" hidden="1">#N/A</definedName>
    <definedName name="Import.QCI.Divisao" hidden="1">#N/A</definedName>
    <definedName name="Import.QCI.ItemInv" hidden="1">#N/A</definedName>
    <definedName name="Import.QCI.Qtde" hidden="1">#N/A</definedName>
    <definedName name="Import.QCI.Situacao" hidden="1">#N/A</definedName>
    <definedName name="Import.QCI.SubItemInv" hidden="1">#N/A</definedName>
    <definedName name="Import.QCICP" hidden="1">#N/A</definedName>
    <definedName name="Import.QCIDesc" hidden="1">#N/A</definedName>
    <definedName name="Import.QCIInv" hidden="1">#N/A</definedName>
    <definedName name="Import.QCILote" hidden="1">#N/A</definedName>
    <definedName name="Import.QCIOutros" hidden="1">#N/A</definedName>
    <definedName name="Import.Quantidade" hidden="1">#N/A</definedName>
    <definedName name="import.recurso" hidden="1">#N/A</definedName>
    <definedName name="Import.RegimeExecução" hidden="1">#N/A</definedName>
    <definedName name="Import.Repasse" hidden="1">#N/A</definedName>
    <definedName name="Import.RespFiscalização" hidden="1">#N/A</definedName>
    <definedName name="Import.RespOrçamento" hidden="1">#N/A</definedName>
    <definedName name="Import.SICONV" hidden="1">#N/A</definedName>
    <definedName name="Import.Unidade" hidden="1">#N/A</definedName>
    <definedName name="Import.UnitarioLicitado" hidden="1">#N/A</definedName>
    <definedName name="leosde">#REF!</definedName>
    <definedName name="mac" localSheetId="2" hidden="1">{#N/A,#N/A,FALSE,"ALVENARIA";#N/A,#N/A,FALSE,"BLOCOS";#N/A,#N/A,FALSE,"CINTAS";#N/A,#N/A,FALSE,"CORTINA";#N/A,#N/A,FALSE,"LAJES";#N/A,#N/A,FALSE,"PILARES";#N/A,#N/A,FALSE,"VIGAS"}</definedName>
    <definedName name="mac" hidden="1">{#N/A,#N/A,FALSE,"ALVENARIA";#N/A,#N/A,FALSE,"BLOCOS";#N/A,#N/A,FALSE,"CINTAS";#N/A,#N/A,FALSE,"CORTINA";#N/A,#N/A,FALSE,"LAJES";#N/A,#N/A,FALSE,"PILARES";#N/A,#N/A,FALSE,"VIGAS"}</definedName>
    <definedName name="MACAHDO" localSheetId="2" hidden="1">{#N/A,#N/A,FALSE,"ALVENARIA";#N/A,#N/A,FALSE,"BLOCOS";#N/A,#N/A,FALSE,"CINTAS";#N/A,#N/A,FALSE,"CORTINA";#N/A,#N/A,FALSE,"LAJES";#N/A,#N/A,FALSE,"PILARES";#N/A,#N/A,FALSE,"VIGAS"}</definedName>
    <definedName name="MACAHDO" hidden="1">{#N/A,#N/A,FALSE,"ALVENARIA";#N/A,#N/A,FALSE,"BLOCOS";#N/A,#N/A,FALSE,"CINTAS";#N/A,#N/A,FALSE,"CORTINA";#N/A,#N/A,FALSE,"LAJES";#N/A,#N/A,FALSE,"PILARES";#N/A,#N/A,FALSE,"VIGAS"}</definedName>
    <definedName name="MACHADO" localSheetId="2" hidden="1">{#N/A,#N/A,FALSE,"ALVENARIA";#N/A,#N/A,FALSE,"BLOCOS";#N/A,#N/A,FALSE,"CINTAS";#N/A,#N/A,FALSE,"CORTINA";#N/A,#N/A,FALSE,"LAJES";#N/A,#N/A,FALSE,"PILARES";#N/A,#N/A,FALSE,"VIGAS"}</definedName>
    <definedName name="MACHADO" hidden="1">{#N/A,#N/A,FALSE,"ALVENARIA";#N/A,#N/A,FALSE,"BLOCOS";#N/A,#N/A,FALSE,"CINTAS";#N/A,#N/A,FALSE,"CORTINA";#N/A,#N/A,FALSE,"LAJES";#N/A,#N/A,FALSE,"PILARES";#N/A,#N/A,FALSE,"VIGAS"}</definedName>
    <definedName name="MENU.CRONO" hidden="1">#N/A</definedName>
    <definedName name="MENU.CRONOPLE" hidden="1">#REF!</definedName>
    <definedName name="NCOMPOSICOES">4</definedName>
    <definedName name="NCOTACOES">15</definedName>
    <definedName name="noo" localSheetId="2" hidden="1">{#N/A,#N/A,FALSE,"ALVENARIA";#N/A,#N/A,FALSE,"BLOCOS";#N/A,#N/A,FALSE,"CINTAS";#N/A,#N/A,FALSE,"CORTINA";#N/A,#N/A,FALSE,"LAJES";#N/A,#N/A,FALSE,"PILARES";#N/A,#N/A,FALSE,"VIGAS"}</definedName>
    <definedName name="noo" hidden="1">{#N/A,#N/A,FALSE,"ALVENARIA";#N/A,#N/A,FALSE,"BLOCOS";#N/A,#N/A,FALSE,"CINTAS";#N/A,#N/A,FALSE,"CORTINA";#N/A,#N/A,FALSE,"LAJES";#N/A,#N/A,FALSE,"PILARES";#N/A,#N/A,FALSE,"VIGAS"}</definedName>
    <definedName name="O" localSheetId="3">#REF!</definedName>
    <definedName name="O">#REF!</definedName>
    <definedName name="obra" localSheetId="2">#REF!</definedName>
    <definedName name="obra" localSheetId="3">#REF!</definedName>
    <definedName name="obra">#REF!</definedName>
    <definedName name="obra1" localSheetId="2">#REF!</definedName>
    <definedName name="obra1" localSheetId="3">#REF!</definedName>
    <definedName name="obra1">#REF!</definedName>
    <definedName name="obra2" localSheetId="2">#REF!</definedName>
    <definedName name="obra2" localSheetId="3">#REF!</definedName>
    <definedName name="obra2">#REF!</definedName>
    <definedName name="obra3" localSheetId="2">#REF!</definedName>
    <definedName name="obra3" localSheetId="3">#REF!</definedName>
    <definedName name="obra3">#REF!</definedName>
    <definedName name="obra4" localSheetId="2">#REF!</definedName>
    <definedName name="obra4" localSheetId="3">#REF!</definedName>
    <definedName name="obra4">#REF!</definedName>
    <definedName name="obra5" localSheetId="2">#REF!</definedName>
    <definedName name="obra5" localSheetId="3">#REF!</definedName>
    <definedName name="obra5">#REF!</definedName>
    <definedName name="OO" localSheetId="3">#REF!</definedName>
    <definedName name="OO">#REF!</definedName>
    <definedName name="orcamento" localSheetId="2" hidden="1">{#N/A,#N/A,FALSE,"ALVENARIA";#N/A,#N/A,FALSE,"BLOCOS";#N/A,#N/A,FALSE,"CINTAS";#N/A,#N/A,FALSE,"CORTINA";#N/A,#N/A,FALSE,"LAJES";#N/A,#N/A,FALSE,"PILARES";#N/A,#N/A,FALSE,"VIGAS"}</definedName>
    <definedName name="orcamento" hidden="1">{#N/A,#N/A,FALSE,"ALVENARIA";#N/A,#N/A,FALSE,"BLOCOS";#N/A,#N/A,FALSE,"CINTAS";#N/A,#N/A,FALSE,"CORTINA";#N/A,#N/A,FALSE,"LAJES";#N/A,#N/A,FALSE,"PILARES";#N/A,#N/A,FALSE,"VIGAS"}</definedName>
    <definedName name="ORÇAMENTO.BancoRef" hidden="1">#N/A</definedName>
    <definedName name="ORÇAMENTO.CodBarra" hidden="1">IF(ORÇAMENTO.Fonte="Sinapi",SUBSTITUTE(SUBSTITUTE(ORÇAMENTO.Codigo,"/00","/"),"/0","/"),ORÇAMENTO.Codigo)</definedName>
    <definedName name="ORÇAMENTO.Codigo" hidden="1">#N/A</definedName>
    <definedName name="ORÇAMENTO.CustoUnitario" hidden="1">#N/A</definedName>
    <definedName name="ORÇAMENTO.Descricao" hidden="1">#N/A</definedName>
    <definedName name="ORÇAMENTO.Fonte" hidden="1">#N/A</definedName>
    <definedName name="ORÇAMENTO.ListaCrono" hidden="1">#N/A</definedName>
    <definedName name="ORÇAMENTO.MáximoListaCrono" hidden="1">MAX(ORÇAMENTO.ListaCrono)</definedName>
    <definedName name="ORÇAMENTO.Nivel" hidden="1">#N/A</definedName>
    <definedName name="ORÇAMENTO.OpcaoBDI" hidden="1">#N/A</definedName>
    <definedName name="ORÇAMENTO.PasteFormat1" hidden="1">#N/A</definedName>
    <definedName name="ORÇAMENTO.PasteFormat2" hidden="1">#N/A</definedName>
    <definedName name="ORÇAMENTO.PrecoUnitarioLicitado" hidden="1">#N/A</definedName>
    <definedName name="ORÇAMENTO.SumCPMANUAL" hidden="1">#N/A</definedName>
    <definedName name="ORÇAMENTO.SumINVMANUAL" hidden="1">#N/A</definedName>
    <definedName name="ORÇAMENTO.SumOUTROSMANUAL" hidden="1">#N/A</definedName>
    <definedName name="ORÇAMENTO.SumREPASSEMANUAL" hidden="1">ORÇAMENTO.SumINVMANUAL-ORÇAMENTO.SumCPMANUAL-ORÇAMENTO.SumOUTROSMANUAL</definedName>
    <definedName name="ORÇAMENTO.Unidade" hidden="1">#N/A</definedName>
    <definedName name="P.1" localSheetId="2">#REF!</definedName>
    <definedName name="P.1">#REF!</definedName>
    <definedName name="P.10" localSheetId="2">#REF!</definedName>
    <definedName name="P.10">#REF!</definedName>
    <definedName name="P.11" localSheetId="2">#REF!</definedName>
    <definedName name="P.11">#REF!</definedName>
    <definedName name="P.12" localSheetId="2">#REF!</definedName>
    <definedName name="P.12">#REF!</definedName>
    <definedName name="P.13" localSheetId="2">#REF!</definedName>
    <definedName name="P.13">#REF!</definedName>
    <definedName name="P.14" localSheetId="2">#REF!</definedName>
    <definedName name="P.14">#REF!</definedName>
    <definedName name="P.15" localSheetId="2">#REF!</definedName>
    <definedName name="P.15">#REF!</definedName>
    <definedName name="P.2" localSheetId="2">#REF!</definedName>
    <definedName name="P.2">#REF!</definedName>
    <definedName name="P.3" localSheetId="2">#REF!</definedName>
    <definedName name="P.3">#REF!</definedName>
    <definedName name="P.4" localSheetId="2">#REF!</definedName>
    <definedName name="P.4">#REF!</definedName>
    <definedName name="P.5" localSheetId="2">#REF!</definedName>
    <definedName name="P.5">#REF!</definedName>
    <definedName name="P.6" localSheetId="2">#REF!</definedName>
    <definedName name="P.6">#REF!</definedName>
    <definedName name="P.7" localSheetId="2">#REF!</definedName>
    <definedName name="P.7">#REF!</definedName>
    <definedName name="P.8" localSheetId="2">#REF!</definedName>
    <definedName name="P.8">#REF!</definedName>
    <definedName name="P.9" localSheetId="2">#REF!</definedName>
    <definedName name="P.9">#REF!</definedName>
    <definedName name="Pedreiro_de_acabamento">'[2]INSUMOS'!$B$11</definedName>
    <definedName name="PLE.firstrow" hidden="1">#N/A</definedName>
    <definedName name="PLE.lastrow" hidden="1">#N/A</definedName>
    <definedName name="PLE.Medicao" hidden="1">#N/A</definedName>
    <definedName name="PLE.ValorDoEvento" hidden="1">#N/A</definedName>
    <definedName name="PO.ValoresBDI" hidden="1">#N/A</definedName>
    <definedName name="Popular" hidden="1">{#N/A,#N/A,FALSE,"Cronograma";#N/A,#N/A,FALSE,"Cronogr. 2"}</definedName>
    <definedName name="PP1.1" localSheetId="2">#REF!</definedName>
    <definedName name="PP1.1" localSheetId="3">#REF!</definedName>
    <definedName name="PP1.1">#REF!</definedName>
    <definedName name="PP1.10" localSheetId="2">#REF!</definedName>
    <definedName name="PP1.10" localSheetId="3">#REF!</definedName>
    <definedName name="PP1.10">#REF!</definedName>
    <definedName name="PP1.11" localSheetId="2">#REF!</definedName>
    <definedName name="PP1.11" localSheetId="3">#REF!</definedName>
    <definedName name="PP1.11">#REF!</definedName>
    <definedName name="PP1.12" localSheetId="2">#REF!</definedName>
    <definedName name="PP1.12" localSheetId="3">#REF!</definedName>
    <definedName name="PP1.12">#REF!</definedName>
    <definedName name="PP1.13" localSheetId="2">#REF!</definedName>
    <definedName name="PP1.13" localSheetId="3">#REF!</definedName>
    <definedName name="PP1.13">#REF!</definedName>
    <definedName name="PP1.14" localSheetId="2">#REF!</definedName>
    <definedName name="PP1.14" localSheetId="3">#REF!</definedName>
    <definedName name="PP1.14">#REF!</definedName>
    <definedName name="PP1.15" localSheetId="2">#REF!</definedName>
    <definedName name="PP1.15" localSheetId="3">#REF!</definedName>
    <definedName name="PP1.15">#REF!</definedName>
    <definedName name="PP1.2" localSheetId="2">#REF!</definedName>
    <definedName name="PP1.2" localSheetId="3">#REF!</definedName>
    <definedName name="PP1.2">#REF!</definedName>
    <definedName name="PP1.3" localSheetId="2">#REF!</definedName>
    <definedName name="PP1.3" localSheetId="3">#REF!</definedName>
    <definedName name="PP1.3">#REF!</definedName>
    <definedName name="PP1.4" localSheetId="2">#REF!</definedName>
    <definedName name="PP1.4" localSheetId="3">#REF!</definedName>
    <definedName name="PP1.4">#REF!</definedName>
    <definedName name="PP1.5" localSheetId="2">#REF!</definedName>
    <definedName name="PP1.5" localSheetId="3">#REF!</definedName>
    <definedName name="PP1.5">#REF!</definedName>
    <definedName name="PP1.6" localSheetId="2">#REF!</definedName>
    <definedName name="PP1.6" localSheetId="3">#REF!</definedName>
    <definedName name="PP1.6">#REF!</definedName>
    <definedName name="PP1.7" localSheetId="2">#REF!</definedName>
    <definedName name="PP1.7" localSheetId="3">#REF!</definedName>
    <definedName name="PP1.7">#REF!</definedName>
    <definedName name="PP1.8" localSheetId="2">#REF!</definedName>
    <definedName name="PP1.8" localSheetId="3">#REF!</definedName>
    <definedName name="PP1.8">#REF!</definedName>
    <definedName name="PP1.9" localSheetId="2">#REF!</definedName>
    <definedName name="PP1.9" localSheetId="3">#REF!</definedName>
    <definedName name="PP1.9">#REF!</definedName>
    <definedName name="Ps" hidden="1">{#N/A,#N/A,FALSE,"ALVENARIA";#N/A,#N/A,FALSE,"BLOCOS";#N/A,#N/A,FALSE,"CINTAS";#N/A,#N/A,FALSE,"CORTINA";#N/A,#N/A,FALSE,"LAJES";#N/A,#N/A,FALSE,"PILARES";#N/A,#N/A,FALSE,"VIGAS"}</definedName>
    <definedName name="QCI.CPManual" hidden="1">#N/A</definedName>
    <definedName name="QCI.DescManual" hidden="1">#N/A</definedName>
    <definedName name="QCI.Divisao" hidden="1">#N/A</definedName>
    <definedName name="QCI.ExisteManual" hidden="1">#N/A</definedName>
    <definedName name="QCI.InvManual" hidden="1">#N/A</definedName>
    <definedName name="QCI.ItemInvestimento" hidden="1">#N/A</definedName>
    <definedName name="QCI.LoteManual" hidden="1">#N/A</definedName>
    <definedName name="QCI.MaxCPManual" hidden="1">#N/A</definedName>
    <definedName name="QCI.MaxOUManual" hidden="1">#N/A</definedName>
    <definedName name="QCI.OutrosManual" hidden="1">#N/A</definedName>
    <definedName name="QCI.SubItemInvestimento" hidden="1">#N/A</definedName>
    <definedName name="QCI.SumCPMANUAL" hidden="1">#N/A</definedName>
    <definedName name="QCI.SumINVMANUAL" hidden="1">#N/A</definedName>
    <definedName name="QCI.SumOUTROSMANUAL" hidden="1">#N/A</definedName>
    <definedName name="QCI.SumREPASSEMANUAL" hidden="1">QCI.SumINVMANUAL-QCI.CPManual-QCI.OutrosManual</definedName>
    <definedName name="REFERENCIA.Descricao" hidden="1">#N/A</definedName>
    <definedName name="REFERENCIA.Desonerado" hidden="1">#N/A</definedName>
    <definedName name="REFERENCIA.NaoDesonerado" hidden="1">#N/A</definedName>
    <definedName name="REFERENCIA.Unidade" hidden="1">#N/A</definedName>
    <definedName name="RegimeExecucao" hidden="1">IF(OR(Import.RegimeExecução="",Import.RegimeExecução="Empreitada por Preço Global",Import.RegimeExecução="Empreitada Integral"),"Global","Unitário")</definedName>
    <definedName name="rio" hidden="1">{#N/A,#N/A,FALSE,"Cronograma";#N/A,#N/A,FALSE,"Cronogr. 2"}</definedName>
    <definedName name="RRE.MaxCPAcum" hidden="1">#N/A</definedName>
    <definedName name="RRE.MaxCPAnt" hidden="1">#N/A</definedName>
    <definedName name="RRE.MaxOUAcum" hidden="1">#N/A</definedName>
    <definedName name="RRE.MaxOUAnt" hidden="1">#N/A</definedName>
    <definedName name="RRE.Numero" hidden="1">#N/A</definedName>
    <definedName name="RRE.VIMeta" hidden="1">#N/A</definedName>
    <definedName name="SENHAGT" hidden="1">"PM3CAIXA"</definedName>
    <definedName name="SomaAgrup" hidden="1">#N/A</definedName>
    <definedName name="SomaAgrupBM" hidden="1">#N/A</definedName>
    <definedName name="ss" hidden="1">{#N/A,#N/A,FALSE,"Cronograma";#N/A,#N/A,FALSE,"Cronogr. 2"}</definedName>
    <definedName name="sub1" localSheetId="2">#REF!</definedName>
    <definedName name="sub1">#REF!</definedName>
    <definedName name="sub2" localSheetId="2">#REF!</definedName>
    <definedName name="sub2">#REF!</definedName>
    <definedName name="sub3" localSheetId="2">#REF!</definedName>
    <definedName name="sub3">#REF!</definedName>
    <definedName name="T.1" localSheetId="2">#REF!</definedName>
    <definedName name="T.1">#REF!</definedName>
    <definedName name="T.10" localSheetId="2">#REF!</definedName>
    <definedName name="T.10">#REF!</definedName>
    <definedName name="T.11" localSheetId="2">#REF!</definedName>
    <definedName name="T.11">#REF!</definedName>
    <definedName name="T.12" localSheetId="2">#REF!</definedName>
    <definedName name="T.12">#REF!</definedName>
    <definedName name="T.13" localSheetId="2">#REF!</definedName>
    <definedName name="T.13">#REF!</definedName>
    <definedName name="T.14" localSheetId="2">#REF!</definedName>
    <definedName name="T.14">#REF!</definedName>
    <definedName name="T.15" localSheetId="2">#REF!</definedName>
    <definedName name="T.15">#REF!</definedName>
    <definedName name="T.2" localSheetId="2">#REF!</definedName>
    <definedName name="T.2">#REF!</definedName>
    <definedName name="T.3" localSheetId="2">#REF!</definedName>
    <definedName name="T.3">#REF!</definedName>
    <definedName name="T.4" localSheetId="2">#REF!</definedName>
    <definedName name="T.4">#REF!</definedName>
    <definedName name="T.5" localSheetId="2">#REF!</definedName>
    <definedName name="T.5">#REF!</definedName>
    <definedName name="T.6" localSheetId="2">#REF!</definedName>
    <definedName name="T.6">#REF!</definedName>
    <definedName name="T.7" localSheetId="2">#REF!</definedName>
    <definedName name="T.7">#REF!</definedName>
    <definedName name="T.8" localSheetId="2">#REF!</definedName>
    <definedName name="T.8">#REF!</definedName>
    <definedName name="T.9" localSheetId="2">#REF!</definedName>
    <definedName name="T.9">#REF!</definedName>
    <definedName name="TIPOORCAMENTO" hidden="1">#N/A</definedName>
    <definedName name="_xlnm.Print_Titles" localSheetId="0">'PLANILHA EMPRESA'!$A:$I,'PLANILHA EMPRESA'!$1:$10</definedName>
    <definedName name="TOT.P" localSheetId="2">#REF!</definedName>
    <definedName name="TOT.P">#REF!</definedName>
    <definedName name="TOT1.P" localSheetId="2">#REF!</definedName>
    <definedName name="TOT1.P" localSheetId="3">#REF!</definedName>
    <definedName name="TOT1.P">#REF!</definedName>
    <definedName name="TT.1" localSheetId="2">#REF!</definedName>
    <definedName name="TT.1" localSheetId="3">#REF!</definedName>
    <definedName name="TT.1">#REF!</definedName>
    <definedName name="TT.10" localSheetId="2">#REF!</definedName>
    <definedName name="TT.10" localSheetId="3">#REF!</definedName>
    <definedName name="TT.10">#REF!</definedName>
    <definedName name="TT.11" localSheetId="2">#REF!</definedName>
    <definedName name="TT.11" localSheetId="3">#REF!</definedName>
    <definedName name="TT.11">#REF!</definedName>
    <definedName name="TT.12" localSheetId="2">#REF!</definedName>
    <definedName name="TT.12" localSheetId="3">#REF!</definedName>
    <definedName name="TT.12">#REF!</definedName>
    <definedName name="TT.13" localSheetId="2">#REF!</definedName>
    <definedName name="TT.13" localSheetId="3">#REF!</definedName>
    <definedName name="TT.13">#REF!</definedName>
    <definedName name="TT.14" localSheetId="2">#REF!</definedName>
    <definedName name="TT.14" localSheetId="3">#REF!</definedName>
    <definedName name="TT.14">#REF!</definedName>
    <definedName name="TT.15" localSheetId="2">#REF!</definedName>
    <definedName name="TT.15" localSheetId="3">#REF!</definedName>
    <definedName name="TT.15">#REF!</definedName>
    <definedName name="TT.2" localSheetId="2">#REF!</definedName>
    <definedName name="TT.2" localSheetId="3">#REF!</definedName>
    <definedName name="TT.2">#REF!</definedName>
    <definedName name="TT.3" localSheetId="2">#REF!</definedName>
    <definedName name="TT.3" localSheetId="3">#REF!</definedName>
    <definedName name="TT.3">#REF!</definedName>
    <definedName name="TT.4" localSheetId="2">#REF!</definedName>
    <definedName name="TT.4" localSheetId="3">#REF!</definedName>
    <definedName name="TT.4">#REF!</definedName>
    <definedName name="TT.5" localSheetId="2">#REF!</definedName>
    <definedName name="TT.5" localSheetId="3">#REF!</definedName>
    <definedName name="TT.5">#REF!</definedName>
    <definedName name="TT.6" localSheetId="2">#REF!</definedName>
    <definedName name="TT.6" localSheetId="3">#REF!</definedName>
    <definedName name="TT.6">#REF!</definedName>
    <definedName name="TT.7" localSheetId="2">#REF!</definedName>
    <definedName name="TT.7" localSheetId="3">#REF!</definedName>
    <definedName name="TT.7">#REF!</definedName>
    <definedName name="TT.8" localSheetId="2">#REF!</definedName>
    <definedName name="TT.8" localSheetId="3">#REF!</definedName>
    <definedName name="TT.8">#REF!</definedName>
    <definedName name="TT.9" localSheetId="2">#REF!</definedName>
    <definedName name="TT.9" localSheetId="3">#REF!</definedName>
    <definedName name="TT.9">#REF!</definedName>
    <definedName name="Versao" hidden="1">#N/A</definedName>
    <definedName name="VTOTAL1" hidden="1">#N/A</definedName>
    <definedName name="VTOTALBM" hidden="1">#N/A</definedName>
    <definedName name="wrn.Cronograma." hidden="1">{#N/A,#N/A,FALSE,"Cronograma";#N/A,#N/A,FALSE,"Cronogr. 2"}</definedName>
    <definedName name="wrn.GERAL." hidden="1">{#N/A,#N/A,FALSE,"ET-CAPA";#N/A,#N/A,FALSE,"ET-PAG1";#N/A,#N/A,FALSE,"ET-PAG2";#N/A,#N/A,FALSE,"ET-PAG3";#N/A,#N/A,FALSE,"ET-PAG4";#N/A,#N/A,FALSE,"ET-PAG5"}</definedName>
    <definedName name="wrn.mode_lev.xls." localSheetId="2" hidden="1">{#N/A,#N/A,FALSE,"ALVENARIA";#N/A,#N/A,FALSE,"BLOCOS";#N/A,#N/A,FALSE,"CINTAS";#N/A,#N/A,FALSE,"CORTINA";#N/A,#N/A,FALSE,"LAJES";#N/A,#N/A,FALSE,"PILARES";#N/A,#N/A,FALSE,"VIGAS"}</definedName>
    <definedName name="wrn.mode_lev.xls." hidden="1">{#N/A,#N/A,FALSE,"ALVENARIA";#N/A,#N/A,FALSE,"BLOCOS";#N/A,#N/A,FALSE,"CINTAS";#N/A,#N/A,FALSE,"CORTINA";#N/A,#N/A,FALSE,"LAJES";#N/A,#N/A,FALSE,"PILARES";#N/A,#N/A,FALSE,"VIGAS"}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x" localSheetId="2" hidden="1">{#N/A,#N/A,FALSE,"ALVENARIA";#N/A,#N/A,FALSE,"BLOCOS";#N/A,#N/A,FALSE,"CINTAS";#N/A,#N/A,FALSE,"CORTINA";#N/A,#N/A,FALSE,"LAJES";#N/A,#N/A,FALSE,"PILARES";#N/A,#N/A,FALSE,"VIGAS"}</definedName>
    <definedName name="x" hidden="1">{#N/A,#N/A,FALSE,"ALVENARIA";#N/A,#N/A,FALSE,"BLOCOS";#N/A,#N/A,FALSE,"CINTAS";#N/A,#N/A,FALSE,"CORTINA";#N/A,#N/A,FALSE,"LAJES";#N/A,#N/A,FALSE,"PILARES";#N/A,#N/A,FALSE,"VIGAS"}</definedName>
  </definedNames>
  <calcPr fullCalcOnLoad="1"/>
</workbook>
</file>

<file path=xl/comments1.xml><?xml version="1.0" encoding="utf-8"?>
<comments xmlns="http://schemas.openxmlformats.org/spreadsheetml/2006/main">
  <authors>
    <author>•Leandro Santana .</author>
  </authors>
  <commentList>
    <comment ref="A1" authorId="0">
      <text>
        <r>
          <rPr>
            <sz val="9"/>
            <rFont val="Segoe UI"/>
            <family val="0"/>
          </rPr>
          <t xml:space="preserve">Inserir Timbre através de imagem.
</t>
        </r>
      </text>
    </comment>
  </commentList>
</comments>
</file>

<file path=xl/comments2.xml><?xml version="1.0" encoding="utf-8"?>
<comments xmlns="http://schemas.openxmlformats.org/spreadsheetml/2006/main">
  <authors>
    <author>AOC03</author>
  </authors>
  <commentList>
    <comment ref="D11" authorId="0">
      <text>
        <r>
          <rPr>
            <b/>
            <sz val="9"/>
            <rFont val="Tahoma"/>
            <family val="0"/>
          </rPr>
          <t xml:space="preserve">Preencha o mês que concluiráo evento para alterar o cronograma. De 1 a 4.
</t>
        </r>
      </text>
    </comment>
  </commentList>
</comments>
</file>

<file path=xl/sharedStrings.xml><?xml version="1.0" encoding="utf-8"?>
<sst xmlns="http://schemas.openxmlformats.org/spreadsheetml/2006/main" count="328" uniqueCount="197">
  <si>
    <t>ITEM</t>
  </si>
  <si>
    <t>DESCRIÇÃO</t>
  </si>
  <si>
    <t>PLANILHA ORÇAMENTÁRIA DE CUSTOS</t>
  </si>
  <si>
    <t>CÓDIGO</t>
  </si>
  <si>
    <t>DIRETA</t>
  </si>
  <si>
    <t>PREÇO TOTAL</t>
  </si>
  <si>
    <t xml:space="preserve">FORMA DE EXECUÇÃO: </t>
  </si>
  <si>
    <t>1.1</t>
  </si>
  <si>
    <t>UNID.</t>
  </si>
  <si>
    <t xml:space="preserve">LOCAL: </t>
  </si>
  <si>
    <t>M3XKM</t>
  </si>
  <si>
    <t>PREÇO UNITÁRIO S/ BDI</t>
  </si>
  <si>
    <t>BDI</t>
  </si>
  <si>
    <t>INDIRETA</t>
  </si>
  <si>
    <t>PREÇO UNITÁRIO C/ BDI</t>
  </si>
  <si>
    <t xml:space="preserve"> </t>
  </si>
  <si>
    <t>1 - IDENTIFICAÇÃO</t>
  </si>
  <si>
    <t>LOCAL:</t>
  </si>
  <si>
    <t xml:space="preserve">DISCRIMINAÇÃO  </t>
  </si>
  <si>
    <t>VALOR DOS SERVIÇOS</t>
  </si>
  <si>
    <t>PESO %</t>
  </si>
  <si>
    <t>SERVIÇOS A EXECUTAR</t>
  </si>
  <si>
    <t>MÊS 01</t>
  </si>
  <si>
    <t>MÊS 02</t>
  </si>
  <si>
    <t>SIMPL.%</t>
  </si>
  <si>
    <t>ACUM. %</t>
  </si>
  <si>
    <t xml:space="preserve">PREFEITURA: </t>
  </si>
  <si>
    <t xml:space="preserve">DATA DA PLANILHA: </t>
  </si>
  <si>
    <t>DATA-BASE:</t>
  </si>
  <si>
    <t>REGIME DE EXECUÇÃO: Empreitada Global</t>
  </si>
  <si>
    <t>(    )</t>
  </si>
  <si>
    <t>(  X  )</t>
  </si>
  <si>
    <t>M2</t>
  </si>
  <si>
    <t>M3</t>
  </si>
  <si>
    <t>M</t>
  </si>
  <si>
    <t>UNID</t>
  </si>
  <si>
    <t>TUBO DE CONCRETO PARA REDES COLETORAS DE ÁGUAS PLUVIAIS, DIÂMETRO DE 400 MM, JUNTA RÍGIDA, INSTALADO EM LOCAL COM BAIXO NÍVEL DE INTERFERÊNCIAS - FORNECIMENTO E ASSENTAMENTO. AF_12/2015</t>
  </si>
  <si>
    <t>MÊS 03</t>
  </si>
  <si>
    <t>TOTAL</t>
  </si>
  <si>
    <t xml:space="preserve">OBJETO: </t>
  </si>
  <si>
    <t>GESTOR:</t>
  </si>
  <si>
    <t>1.1.1</t>
  </si>
  <si>
    <t>QUANT.</t>
  </si>
  <si>
    <t>1.2</t>
  </si>
  <si>
    <t>1.2.1</t>
  </si>
  <si>
    <t>REATERRO MANUAL DE VALAS COM COMPACTAÇÃO MECANIZADA. AF_04/2016</t>
  </si>
  <si>
    <t>1.3</t>
  </si>
  <si>
    <t>1.3.1</t>
  </si>
  <si>
    <t>1.3.2</t>
  </si>
  <si>
    <t>1.3.3</t>
  </si>
  <si>
    <t>1.3.4</t>
  </si>
  <si>
    <t>1.3.5</t>
  </si>
  <si>
    <t>TXKM</t>
  </si>
  <si>
    <t>1.4</t>
  </si>
  <si>
    <t>1.4.1</t>
  </si>
  <si>
    <t>1.4.2</t>
  </si>
  <si>
    <t>1.5</t>
  </si>
  <si>
    <t>1.5.1</t>
  </si>
  <si>
    <t>1.5.2</t>
  </si>
  <si>
    <t>1.5.3</t>
  </si>
  <si>
    <t>SINALIZACAO HORIZONTAL COM TINTA RETRORREFLETIVA A BASE DE RESINA ACRILICA COM MICROESFERAS DE VIDRO</t>
  </si>
  <si>
    <t>MÊS 04</t>
  </si>
  <si>
    <t>MÊS 05</t>
  </si>
  <si>
    <t>TOTAL EM REAIS (R$)</t>
  </si>
  <si>
    <t>TOTAL EM PERCENTUAL (%)</t>
  </si>
  <si>
    <t>CRONOGRAMA FÍSICO-FINANCEIRO</t>
  </si>
  <si>
    <t>OBJETO:</t>
  </si>
  <si>
    <t>Município:</t>
  </si>
  <si>
    <t>ENGENHEIRO CIVIL</t>
  </si>
  <si>
    <t>REPRESENTANTE LEGAL</t>
  </si>
  <si>
    <t>[nome do engenheiro Responsável Técnico da empresa]</t>
  </si>
  <si>
    <t>[nome do Representante Legal da empresa]</t>
  </si>
  <si>
    <t>Nº OPERAÇÃO - OGU:</t>
  </si>
  <si>
    <t>FONTE</t>
  </si>
  <si>
    <t>SINAPI-I</t>
  </si>
  <si>
    <t xml:space="preserve">M3    </t>
  </si>
  <si>
    <t>SINAPI</t>
  </si>
  <si>
    <t>ASSENTAMENTO DE GUIA (MEIO-FIO) EM TRECHO RETO, CONFECCIONADA EM CONCRETO PRÉ-FABRICADO, DIMENSÕES 100X15X13X30 CM (COMPRIMENTO X BASE INFERIOR X BASE SUPERIOR X ALTURA), PARA VIAS URBANAS (USO VIÁRIO). AF_06/2016</t>
  </si>
  <si>
    <t>EXECUÇÃO DE SARJETA DE CONCRETO USINADO, MOLDADA  IN LOCO  EM TRECHO RETO, 30 CM BASE X 10 CM ALTURA. AF_06/2016</t>
  </si>
  <si>
    <t>CONCRETAGEM DE RADIER, PISO OU LAJE SOBRE SOLO, FCK 30 MPA, PARA ESPESSURA DE 10 CM - LANÇAMENTO, ADENSAMENTO E ACABAMENTO. AF_09/2017</t>
  </si>
  <si>
    <t>ESCAVAÇÃO MECANIZADA DE VALA COM PROFUNDIDADE ATÉ 1,5 M (MÉDIA ENTRE MONTANTE E JUSANTE/UMA COMPOSIÇÃO POR TRECHO) COM RETROESCAVADEIRA (CAPACIDADE DA CAÇAMBA DA RETRO: 0,26 M3 / POTÊNCIA: 88 HP), LARGURA MENOR QUE 0,8 M, EM SOLO DE 1A CATEGORIA, LOCAISCOM BAIXO NÍVEL DE INTERFERÊNCIA. AF_01/2015</t>
  </si>
  <si>
    <t>TRANSPORTE DE ENTULHO COM CAMINHAO BASCULANTE 6 M3, RODOVIA PAVIMENTADA, DMT 0,5 A 1,0 KM</t>
  </si>
  <si>
    <t>PREPARO DE FUNDO DE VALA COM LARGURA MENOR QUE 1,5 M, EM LOCAL COM NÍVEL BAIXO DE INTERFERÊNCIA. AF_06/2016</t>
  </si>
  <si>
    <t>TRANSPORTE DE MATERIAL ASFALTICO, COM CAMINHÃO COM CAPACIDADE DE 30000 L EM RODOVIA PAVIMENTADA PARA DISTÂNCIAS MÉDIAS DE TRANSPORTE SUPERIORES A 100 KM. AF_02/2016</t>
  </si>
  <si>
    <t>PLANTIO DE GRAMA EM PLACAS. AF_05/2018</t>
  </si>
  <si>
    <t>Composição</t>
  </si>
  <si>
    <t>1.6</t>
  </si>
  <si>
    <t>1.6.1</t>
  </si>
  <si>
    <t>CREA XXXXXX/D</t>
  </si>
  <si>
    <t>PIRAUBA/MG</t>
  </si>
  <si>
    <t>ED-50413</t>
  </si>
  <si>
    <t>LIMPEZA DE SUPERFÍCIE COM JATO DE ALTA PRESSÃO. AF_04/2019</t>
  </si>
  <si>
    <t>DEMOLIÇÃO MANUAL DE ALVENARIA POLIÉDRICA, INCLUSIVE AFASTAMENTO</t>
  </si>
  <si>
    <t>MÊS</t>
  </si>
  <si>
    <t>ALVENARIA POLIÉDRICA, RETIRADA E REASSENTAMENTO SOBRE COXIM DE AREIA</t>
  </si>
  <si>
    <t>ED-48490</t>
  </si>
  <si>
    <t>SETOP</t>
  </si>
  <si>
    <t>1.6.2</t>
  </si>
  <si>
    <t>1.6.3</t>
  </si>
  <si>
    <t>1.7</t>
  </si>
  <si>
    <t>1.7.1</t>
  </si>
  <si>
    <t>1.7.2</t>
  </si>
  <si>
    <t>1.7.3</t>
  </si>
  <si>
    <t>1.7.4</t>
  </si>
  <si>
    <t>1.7.5</t>
  </si>
  <si>
    <t>1.8</t>
  </si>
  <si>
    <t>1.8.1</t>
  </si>
  <si>
    <t>1.8.2</t>
  </si>
  <si>
    <t>1.8.3</t>
  </si>
  <si>
    <t>PIRAUBA/ MG</t>
  </si>
  <si>
    <t>[TIMBRE DA EMPRESA]</t>
  </si>
  <si>
    <t>MTUR</t>
  </si>
  <si>
    <t>05-2020</t>
  </si>
  <si>
    <t>Pavimentação de acesso a Praça Matriz no município de Piraúba/ MG</t>
  </si>
  <si>
    <t>REGIÃO/MÊS DE REFERÊNCIA: SINAPI Composições e Insumos/Maio-20 (não desonerado) //  // SETOP Leste/Janeiro-20 (não desonerado)</t>
  </si>
  <si>
    <t>PRAZO DE EXECUÇÃO: 4 meses</t>
  </si>
  <si>
    <t>08</t>
  </si>
  <si>
    <t>ADMINISTRAÇÃO LOCAL DA OBRA</t>
  </si>
  <si>
    <t>SERVIÇOS PRELIMINARES</t>
  </si>
  <si>
    <t>01</t>
  </si>
  <si>
    <t>PLACA DE OBRA OBRA EM CHAPA DE AÇO GALVANIAZADO</t>
  </si>
  <si>
    <t>COMPLEMENTO DRENAGEM (TRECHO 1)</t>
  </si>
  <si>
    <t>03</t>
  </si>
  <si>
    <t>RECAP ASFÁLTICO S/ POLIEDRICO (TRECHO 1)</t>
  </si>
  <si>
    <t>SERVIÇOS COMPLEMENTARES (TRECHO 1)</t>
  </si>
  <si>
    <t>SINAL VIÁRIA E LIMPEZA FINAL (TRECHO 1)</t>
  </si>
  <si>
    <t>06</t>
  </si>
  <si>
    <t>1.3.6</t>
  </si>
  <si>
    <t>1.3.7</t>
  </si>
  <si>
    <t>1.3.8</t>
  </si>
  <si>
    <t>COMPLEMENTO DRENAGEM (TRECHO 2)</t>
  </si>
  <si>
    <t>RECAP ASFÁLTICO S/ POLIEDRICO (TRECHO 2)</t>
  </si>
  <si>
    <t>05</t>
  </si>
  <si>
    <t>07</t>
  </si>
  <si>
    <t>1.4.3</t>
  </si>
  <si>
    <t>1.4.4</t>
  </si>
  <si>
    <t>1.4.5</t>
  </si>
  <si>
    <t>1.4.6</t>
  </si>
  <si>
    <t>1.5.4</t>
  </si>
  <si>
    <t>1.5.5</t>
  </si>
  <si>
    <t>1.8.4</t>
  </si>
  <si>
    <t>PAVIMENTAÇÃO  - RUA TANGUETÁ</t>
  </si>
  <si>
    <t>N° dos eventos</t>
  </si>
  <si>
    <t>Títulos dos Eventos</t>
  </si>
  <si>
    <t>Informe Abaixo o NUMERO DO PERÍODO em que os eventos serão concluidos</t>
  </si>
  <si>
    <t>Cronograma Previsto - PLE</t>
  </si>
  <si>
    <t>TIMBRE EMPRESA</t>
  </si>
  <si>
    <t>Empresa</t>
  </si>
  <si>
    <t>Proporcional a evolução da obra</t>
  </si>
  <si>
    <t>Valor Total do Evento</t>
  </si>
  <si>
    <t>Agrupadores de Eventos</t>
  </si>
  <si>
    <t>Nome Empresa</t>
  </si>
  <si>
    <t xml:space="preserve">Gestor: </t>
  </si>
  <si>
    <t>Pirauba, [dia] de [mês] de 2020</t>
  </si>
  <si>
    <t>DEMOLIÇÃO DE CONCRETO SIMPLES</t>
  </si>
  <si>
    <t xml:space="preserve">TERRA VEGETAL (GRANEL)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</si>
  <si>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RAMPA PARA ACESSO DE DEFICIENTE, EM CONCRETO SIMPLES FCK = 25 MPA, DESEMPENADA, COM PINTURA INDICATIVA, 02 DEMÃOS</t>
  </si>
  <si>
    <t>U</t>
  </si>
  <si>
    <t>ALTEAMENTO DE GRELHA DE BOCA-DE-LOBO EXISTENTE ATÉ 20 CM, EM ALVENARIA DE TIJOLO MACIÇO ASSENTADO COM ARGAMASSA 1:2:8 E ACABAMENTO EM CONCRETO 20MPA</t>
  </si>
  <si>
    <t>LASTRO DE VALA COM PREPARO DE FUNDO, LARGURA MENOR QUE 1,5 M, COM CAMADA DE BRITA, LANÇAMENTO MANUAL, EM LOCAL COM NÍVEL BAIXO DE INTERFERÊNCIA. AF_06/2016</t>
  </si>
  <si>
    <t>BOCA DE LOBO EM ALVENARIA TIJOLO MACICO, REVESTIDA C/ CHAPISCO EM ARGAMASSA DE CIMENTO E AREIA 1:3, SOBRE LASTRO DE CONCRETO 10CM E GRELHA DE FERRO FUNDIDO</t>
  </si>
  <si>
    <t>02</t>
  </si>
  <si>
    <t>90105</t>
  </si>
  <si>
    <t>94097</t>
  </si>
  <si>
    <t>92210</t>
  </si>
  <si>
    <t>94103</t>
  </si>
  <si>
    <t>93382</t>
  </si>
  <si>
    <t>72900</t>
  </si>
  <si>
    <t>SERVIÇOS COMPLEMENTARES</t>
  </si>
  <si>
    <t>94273</t>
  </si>
  <si>
    <t>94287</t>
  </si>
  <si>
    <t>RO-41599</t>
  </si>
  <si>
    <t>97094</t>
  </si>
  <si>
    <t>7253</t>
  </si>
  <si>
    <t>98504</t>
  </si>
  <si>
    <t>ED-51148</t>
  </si>
  <si>
    <t>1.4.7</t>
  </si>
  <si>
    <t>1.4.8</t>
  </si>
  <si>
    <t>RECAP ASFÁLTICO S/ POLIEDRICO (T 1)</t>
  </si>
  <si>
    <t>EXECUÇÃO DE PINTURA DE LIGAÇÃO COM EMULSÃO ASFÁLTICA RR-2C. AF_11/2019</t>
  </si>
  <si>
    <t>EXECUÇÃO DE PAVIMENTO COM APLICAÇÃO DE CONCRETO ASFÁLTICO, CAMADA DE ROLAMENTO - EXCLUSIVE CARGA E TRANSPORTE. AF_11/2019</t>
  </si>
  <si>
    <t>TRANSPORTE COM CAMINHÃO BASCULANTE DE 18 M3, EM VIA URBANA PAVIMENTADA, DMT ACIMA DE 30 KM(UNIDADE: M3XKM). AF_09/2016</t>
  </si>
  <si>
    <t>99814</t>
  </si>
  <si>
    <t>96402</t>
  </si>
  <si>
    <t>93176</t>
  </si>
  <si>
    <t>95995</t>
  </si>
  <si>
    <t>95427</t>
  </si>
  <si>
    <t>RECAP ASFÁLTICO S/ POLIEDRICO (T 2)</t>
  </si>
  <si>
    <t>RECAP ASFÁLTICO S/ POLIEDRICO (T 3)</t>
  </si>
  <si>
    <t xml:space="preserve">CONFECÇÃO DE PLACA DE SINALIZAÇÃO SEMI-REFLETIVA CIRCULAR (D=50cm) COM TUBO DE AÇO GALV. 2"// IMPLANTAÇÃO EM SAPATA DE CONCRETO </t>
  </si>
  <si>
    <t xml:space="preserve">CONFECÇÃO DE PLACA DE SINALIZAÇÃO SEMI-REFLETIVA QUADRADA (L=50cm) COM TUBO DE AÇO GALV. 2"// IMPLANTAÇÃO EM SAPATA DE CONCRETO </t>
  </si>
  <si>
    <t>LIMPEZA FINAL DE OBRAS DE PAVIMENTAÇÃO (SEM USO DE ÁCIDO MURIÁTICO)</t>
  </si>
  <si>
    <t>72947</t>
  </si>
  <si>
    <t>COMPOSIÇÃO</t>
  </si>
  <si>
    <t>Pavimentação em Vias Urbanas no município de Piraúba/ MG</t>
  </si>
  <si>
    <t>RUAPrefeito José Xavier Vieira Piraúba/ MG</t>
  </si>
  <si>
    <t>1068.799-03/ 2019</t>
  </si>
</sst>
</file>

<file path=xl/styles.xml><?xml version="1.0" encoding="utf-8"?>
<styleSheet xmlns="http://schemas.openxmlformats.org/spreadsheetml/2006/main">
  <numFmts count="7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#,##0.000"/>
    <numFmt numFmtId="183" formatCode="&quot;R$ &quot;#,##0.00"/>
    <numFmt numFmtId="184" formatCode="[$-416]dddd\,\ d&quot; de &quot;mmmm&quot; de &quot;yyyy"/>
    <numFmt numFmtId="185" formatCode="0.0000"/>
    <numFmt numFmtId="186" formatCode="_-* #,##0.0000_-;\-* #,##0.0000_-;_-* &quot;-&quot;??_-;_-@_-"/>
    <numFmt numFmtId="187" formatCode="0.000"/>
    <numFmt numFmtId="188" formatCode="_(* #,##0.000_);_(* \(#,##0.000\);_(* &quot;-&quot;??_);_(@_)"/>
    <numFmt numFmtId="189" formatCode="_([$€-2]* #,##0.00_);_([$€-2]* \(#,##0.00\);_([$€-2]* &quot;-&quot;??_)"/>
    <numFmt numFmtId="190" formatCode="0.0%"/>
    <numFmt numFmtId="191" formatCode="_(* #,##0.00_);_(* \(#,##0.00\);_(* \-??_);_(@_)"/>
    <numFmt numFmtId="192" formatCode="_(* #,##0.0000_);_(* \(#,##0.0000\);_(* &quot;-&quot;??_);_(@_)"/>
    <numFmt numFmtId="193" formatCode="0.0"/>
    <numFmt numFmtId="194" formatCode="_-* #,##0.00_-;\-* #,##0.00_-;_-* \-??_-;_-@_-"/>
    <numFmt numFmtId="195" formatCode="#,##0.0"/>
    <numFmt numFmtId="196" formatCode="_-* #,##0.000_-;\-* #,##0.000_-;_-* &quot;-&quot;??_-;_-@_-"/>
    <numFmt numFmtId="197" formatCode="_-* #,##0.00000_-;\-* #,##0.00000_-;_-* &quot;-&quot;??_-;_-@_-"/>
    <numFmt numFmtId="198" formatCode="&quot;R$&quot;#,##0.00_);\(&quot;R$&quot;#,##0.00\)"/>
    <numFmt numFmtId="199" formatCode="0.000%"/>
    <numFmt numFmtId="200" formatCode="0.00000000"/>
    <numFmt numFmtId="201" formatCode="&quot;R$&quot;#,##0.00"/>
    <numFmt numFmtId="202" formatCode="0.0000%"/>
    <numFmt numFmtId="203" formatCode="&quot;R$&quot;\ #,##0.00"/>
    <numFmt numFmtId="204" formatCode="0.00000000000000"/>
    <numFmt numFmtId="205" formatCode="#,##0.0000"/>
    <numFmt numFmtId="206" formatCode="_(&quot;R$ &quot;* #,##0.000_);_(&quot;R$ &quot;* \(#,##0.000\);_(&quot;R$ &quot;* &quot;-&quot;??_);_(@_)"/>
    <numFmt numFmtId="207" formatCode="_(&quot;R$ &quot;* #,##0.0000_);_(&quot;R$ &quot;* \(#,##0.0000\);_(&quot;R$ &quot;* &quot;-&quot;??_);_(@_)"/>
    <numFmt numFmtId="208" formatCode="0.00000"/>
    <numFmt numFmtId="209" formatCode="#,##0.00000"/>
    <numFmt numFmtId="210" formatCode="#,#00"/>
    <numFmt numFmtId="211" formatCode="&quot;R$&quot;\ #,##0_);[Red]\(&quot;R$&quot;\ #,##0\)"/>
    <numFmt numFmtId="212" formatCode="&quot;R$&quot;\ #,##0.00_);\(&quot;R$&quot;\ #,##0.00\)"/>
    <numFmt numFmtId="213" formatCode="%#,#00"/>
    <numFmt numFmtId="214" formatCode="#.##000"/>
    <numFmt numFmtId="215" formatCode="#,"/>
    <numFmt numFmtId="216" formatCode="_-* #,##0.00\ _€_-;\-* #,##0.00\ _€_-;_-* &quot;-&quot;??\ _€_-;_-@_-"/>
    <numFmt numFmtId="217" formatCode="#\,##0."/>
    <numFmt numFmtId="218" formatCode="_(&quot;$&quot;* #,##0_);_(&quot;$&quot;* \(#,##0\);_(&quot;$&quot;* &quot;-&quot;_);_(@_)"/>
    <numFmt numFmtId="219" formatCode="_(&quot;$&quot;* #,##0.00_);_(&quot;$&quot;* \(#,##0.00\);_(&quot;$&quot;* &quot;-&quot;??_);_(@_)"/>
    <numFmt numFmtId="220" formatCode="\$#."/>
    <numFmt numFmtId="221" formatCode="#,##0.00&quot; &quot;;&quot; (&quot;#,##0.00&quot;)&quot;;&quot; -&quot;#&quot; &quot;;@&quot; &quot;"/>
    <numFmt numFmtId="222" formatCode="#,##0.00&quot; &quot;;&quot;-&quot;#,##0.00&quot; &quot;;&quot; -&quot;#&quot; &quot;;@&quot; &quot;"/>
    <numFmt numFmtId="223" formatCode="#.00"/>
    <numFmt numFmtId="224" formatCode="0.00_)"/>
    <numFmt numFmtId="225" formatCode="%#.00"/>
    <numFmt numFmtId="226" formatCode="[$R$-416]&quot; &quot;#,##0.00;[Red]&quot;-&quot;[$R$-416]&quot; &quot;#,##0.00"/>
  </numFmts>
  <fonts count="105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9"/>
      <name val="Times New Roman"/>
      <family val="1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9"/>
      <name val="Arial"/>
      <family val="2"/>
    </font>
    <font>
      <sz val="10"/>
      <name val="Century Gothic"/>
      <family val="2"/>
    </font>
    <font>
      <sz val="8"/>
      <color indexed="10"/>
      <name val="Century Gothic"/>
      <family val="2"/>
    </font>
    <font>
      <sz val="10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5"/>
      <color indexed="62"/>
      <name val="Calibri"/>
      <family val="2"/>
    </font>
    <font>
      <sz val="11"/>
      <color indexed="9"/>
      <name val="Calibri"/>
      <family val="2"/>
    </font>
    <font>
      <sz val="1"/>
      <color indexed="8"/>
      <name val="Courier"/>
      <family val="3"/>
    </font>
    <font>
      <b/>
      <sz val="12"/>
      <name val="Helv"/>
      <family val="0"/>
    </font>
    <font>
      <sz val="11"/>
      <name val="‚l‚r ‚oƒSƒVƒbƒN"/>
      <family val="3"/>
    </font>
    <font>
      <b/>
      <sz val="11"/>
      <name val="Helv"/>
      <family val="0"/>
    </font>
    <font>
      <sz val="11"/>
      <name val="‚l‚r ‚o–¾’©"/>
      <family val="1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b/>
      <sz val="10"/>
      <name val="Arial"/>
      <family val="2"/>
    </font>
    <font>
      <sz val="10"/>
      <color indexed="8"/>
      <name val="MS Sans Serif"/>
      <family val="2"/>
    </font>
    <font>
      <u val="single"/>
      <sz val="6"/>
      <color indexed="36"/>
      <name val="MS Sans Serif"/>
      <family val="2"/>
    </font>
    <font>
      <u val="single"/>
      <sz val="11"/>
      <color indexed="12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  <family val="0"/>
    </font>
    <font>
      <sz val="10"/>
      <name val="Times New Roman"/>
      <family val="1"/>
    </font>
    <font>
      <sz val="10"/>
      <name val="MS Sans Serif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Tahoma"/>
      <family val="0"/>
    </font>
    <font>
      <sz val="9"/>
      <name val="Segoe UI"/>
      <family val="0"/>
    </font>
    <font>
      <sz val="10"/>
      <color indexed="8"/>
      <name val="Arial1"/>
      <family val="0"/>
    </font>
    <font>
      <b/>
      <sz val="11"/>
      <color indexed="52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Century Gothic"/>
      <family val="2"/>
    </font>
    <font>
      <sz val="8.5"/>
      <color indexed="10"/>
      <name val="Century Gothic"/>
      <family val="2"/>
    </font>
    <font>
      <b/>
      <sz val="9"/>
      <color indexed="12"/>
      <name val="Century Gothic"/>
      <family val="2"/>
    </font>
    <font>
      <b/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0"/>
      <color rgb="FF000000"/>
      <name val="Arial1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9C0006"/>
      <name val="Calibri"/>
      <family val="2"/>
    </font>
    <font>
      <sz val="11"/>
      <color rgb="FF000000"/>
      <name val="Arial"/>
      <family val="2"/>
    </font>
    <font>
      <sz val="11"/>
      <color rgb="FF9C65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entury Gothic"/>
      <family val="2"/>
    </font>
    <font>
      <sz val="10"/>
      <color rgb="FFFF0000"/>
      <name val="Century Gothic"/>
      <family val="2"/>
    </font>
    <font>
      <sz val="9"/>
      <color rgb="FFFF0000"/>
      <name val="Century Gothic"/>
      <family val="2"/>
    </font>
    <font>
      <sz val="8.5"/>
      <color rgb="FFFF0000"/>
      <name val="Century Gothic"/>
      <family val="2"/>
    </font>
    <font>
      <sz val="8"/>
      <color rgb="FFFF0000"/>
      <name val="Century Gothic"/>
      <family val="2"/>
    </font>
    <font>
      <b/>
      <sz val="9"/>
      <color rgb="FF0000FF"/>
      <name val="Century Gothic"/>
      <family val="2"/>
    </font>
    <font>
      <b/>
      <sz val="9"/>
      <color rgb="FFFF0000"/>
      <name val="Century Gothic"/>
      <family val="2"/>
    </font>
    <font>
      <b/>
      <sz val="8"/>
      <color rgb="FFFF0000"/>
      <name val="Century Gothic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>
      <alignment/>
      <protection/>
    </xf>
    <xf numFmtId="0" fontId="70" fillId="2" borderId="0" applyNumberFormat="0" applyBorder="0" applyAlignment="0" applyProtection="0"/>
    <xf numFmtId="0" fontId="71" fillId="0" borderId="0" applyNumberFormat="0" applyBorder="0" applyProtection="0">
      <alignment/>
    </xf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26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0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1" fillId="0" borderId="0" applyNumberFormat="0" applyBorder="0" applyProtection="0">
      <alignment/>
    </xf>
    <xf numFmtId="0" fontId="26" fillId="20" borderId="0" applyNumberFormat="0" applyBorder="0" applyAlignment="0" applyProtection="0"/>
    <xf numFmtId="0" fontId="73" fillId="21" borderId="0" applyNumberFormat="0" applyBorder="0" applyAlignment="0" applyProtection="0"/>
    <xf numFmtId="0" fontId="74" fillId="22" borderId="1" applyNumberFormat="0" applyAlignment="0" applyProtection="0"/>
    <xf numFmtId="0" fontId="75" fillId="23" borderId="2" applyNumberFormat="0" applyAlignment="0" applyProtection="0"/>
    <xf numFmtId="0" fontId="76" fillId="0" borderId="3" applyNumberFormat="0" applyFill="0" applyAlignment="0" applyProtection="0"/>
    <xf numFmtId="0" fontId="19" fillId="24" borderId="4" applyNumberFormat="0" applyAlignment="0" applyProtection="0"/>
    <xf numFmtId="216" fontId="0" fillId="0" borderId="0" applyFont="0" applyFill="0" applyBorder="0" applyAlignment="0" applyProtection="0"/>
    <xf numFmtId="217" fontId="27" fillId="0" borderId="0">
      <alignment/>
      <protection locked="0"/>
    </xf>
    <xf numFmtId="0" fontId="34" fillId="19" borderId="5" applyFill="0" applyBorder="0" applyAlignment="0" applyProtection="0"/>
    <xf numFmtId="218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2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7" fillId="31" borderId="1" applyNumberFormat="0" applyAlignment="0" applyProtection="0"/>
    <xf numFmtId="189" fontId="0" fillId="0" borderId="0" applyFont="0" applyFill="0" applyBorder="0" applyAlignment="0" applyProtection="0"/>
    <xf numFmtId="221" fontId="71" fillId="0" borderId="0" applyBorder="0" applyProtection="0">
      <alignment/>
    </xf>
    <xf numFmtId="177" fontId="71" fillId="0" borderId="0" applyBorder="0" applyProtection="0">
      <alignment/>
    </xf>
    <xf numFmtId="0" fontId="17" fillId="0" borderId="0">
      <alignment/>
      <protection/>
    </xf>
    <xf numFmtId="0" fontId="17" fillId="0" borderId="0">
      <alignment/>
      <protection/>
    </xf>
    <xf numFmtId="0" fontId="78" fillId="0" borderId="0" applyNumberFormat="0" applyBorder="0" applyProtection="0">
      <alignment/>
    </xf>
    <xf numFmtId="0" fontId="17" fillId="0" borderId="0">
      <alignment/>
      <protection/>
    </xf>
    <xf numFmtId="222" fontId="78" fillId="0" borderId="0" applyBorder="0" applyProtection="0">
      <alignment/>
    </xf>
    <xf numFmtId="223" fontId="27" fillId="0" borderId="0">
      <alignment/>
      <protection locked="0"/>
    </xf>
    <xf numFmtId="210" fontId="27" fillId="0" borderId="0">
      <alignment/>
      <protection locked="0"/>
    </xf>
    <xf numFmtId="0" fontId="36" fillId="0" borderId="0" applyNumberFormat="0" applyFill="0" applyBorder="0" applyAlignment="0" applyProtection="0"/>
    <xf numFmtId="0" fontId="18" fillId="32" borderId="0" applyNumberFormat="0" applyBorder="0" applyAlignment="0" applyProtection="0"/>
    <xf numFmtId="38" fontId="1" fillId="33" borderId="0" applyNumberFormat="0" applyBorder="0" applyAlignment="0" applyProtection="0"/>
    <xf numFmtId="0" fontId="28" fillId="0" borderId="0">
      <alignment horizontal="left"/>
      <protection/>
    </xf>
    <xf numFmtId="0" fontId="79" fillId="0" borderId="0" applyNumberFormat="0" applyBorder="0" applyProtection="0">
      <alignment horizontal="center"/>
    </xf>
    <xf numFmtId="0" fontId="27" fillId="0" borderId="0">
      <alignment/>
      <protection locked="0"/>
    </xf>
    <xf numFmtId="0" fontId="27" fillId="0" borderId="0">
      <alignment/>
      <protection locked="0"/>
    </xf>
    <xf numFmtId="0" fontId="79" fillId="0" borderId="0" applyNumberFormat="0" applyBorder="0" applyProtection="0">
      <alignment horizontal="center" textRotation="90"/>
    </xf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0" fillId="34" borderId="0" applyNumberFormat="0" applyBorder="0" applyAlignment="0" applyProtection="0"/>
    <xf numFmtId="0" fontId="38" fillId="0" borderId="0">
      <alignment/>
      <protection/>
    </xf>
    <xf numFmtId="0" fontId="21" fillId="35" borderId="6" applyNumberFormat="0" applyAlignment="0" applyProtection="0"/>
    <xf numFmtId="10" fontId="1" fillId="36" borderId="7" applyNumberFormat="0" applyBorder="0" applyAlignment="0" applyProtection="0"/>
    <xf numFmtId="0" fontId="20" fillId="0" borderId="8" applyNumberFormat="0" applyFill="0" applyAlignment="0" applyProtection="0"/>
    <xf numFmtId="0" fontId="0" fillId="0" borderId="0">
      <alignment horizontal="centerContinuous" vertical="justify"/>
      <protection/>
    </xf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0" applyAlignment="0">
      <protection/>
    </xf>
    <xf numFmtId="0" fontId="30" fillId="0" borderId="9">
      <alignment/>
      <protection/>
    </xf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81" fillId="0" borderId="0" applyFont="0" applyFill="0" applyBorder="0" applyAlignment="0" applyProtection="0"/>
    <xf numFmtId="21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82" fillId="37" borderId="0" applyNumberFormat="0" applyBorder="0" applyAlignment="0" applyProtection="0"/>
    <xf numFmtId="0" fontId="22" fillId="38" borderId="0" applyNumberFormat="0" applyBorder="0" applyAlignment="0" applyProtection="0"/>
    <xf numFmtId="224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41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81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4" fillId="0" borderId="0">
      <alignment horizontal="left" vertical="center" indent="12"/>
      <protection/>
    </xf>
    <xf numFmtId="0" fontId="1" fillId="0" borderId="5" applyBorder="0">
      <alignment horizontal="left" vertical="center" wrapText="1" indent="2"/>
      <protection locked="0"/>
    </xf>
    <xf numFmtId="0" fontId="1" fillId="0" borderId="5" applyBorder="0">
      <alignment horizontal="left" vertical="center" wrapText="1" indent="3"/>
      <protection locked="0"/>
    </xf>
    <xf numFmtId="0" fontId="0" fillId="39" borderId="10" applyNumberFormat="0" applyFont="0" applyAlignment="0" applyProtection="0"/>
    <xf numFmtId="0" fontId="0" fillId="40" borderId="11" applyNumberFormat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10" fontId="0" fillId="0" borderId="0" applyFont="0" applyFill="0" applyBorder="0" applyAlignment="0" applyProtection="0"/>
    <xf numFmtId="225" fontId="27" fillId="0" borderId="0">
      <alignment/>
      <protection locked="0"/>
    </xf>
    <xf numFmtId="213" fontId="27" fillId="0" borderId="0">
      <alignment/>
      <protection locked="0"/>
    </xf>
    <xf numFmtId="214" fontId="27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83" fillId="0" borderId="0" applyNumberFormat="0" applyBorder="0" applyProtection="0">
      <alignment/>
    </xf>
    <xf numFmtId="226" fontId="83" fillId="0" borderId="0" applyBorder="0" applyProtection="0">
      <alignment/>
    </xf>
    <xf numFmtId="0" fontId="84" fillId="22" borderId="12" applyNumberFormat="0" applyAlignment="0" applyProtection="0"/>
    <xf numFmtId="38" fontId="42" fillId="0" borderId="0" applyFont="0" applyFill="0" applyBorder="0" applyAlignment="0" applyProtection="0"/>
    <xf numFmtId="215" fontId="32" fillId="0" borderId="0">
      <alignment/>
      <protection locked="0"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41" fillId="0" borderId="0" applyFont="0" applyFill="0" applyBorder="0" applyAlignment="0" applyProtection="0"/>
    <xf numFmtId="0" fontId="42" fillId="0" borderId="0">
      <alignment/>
      <protection/>
    </xf>
    <xf numFmtId="0" fontId="30" fillId="0" borderId="0">
      <alignment/>
      <protection/>
    </xf>
    <xf numFmtId="0" fontId="8" fillId="33" borderId="7">
      <alignment wrapText="1"/>
      <protection/>
    </xf>
    <xf numFmtId="0" fontId="8" fillId="33" borderId="7">
      <alignment wrapText="1"/>
      <protection/>
    </xf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13" applyNumberFormat="0" applyFill="0" applyAlignment="0" applyProtection="0"/>
    <xf numFmtId="0" fontId="25" fillId="0" borderId="14" applyNumberFormat="0" applyFill="0" applyAlignment="0" applyProtection="0"/>
    <xf numFmtId="0" fontId="89" fillId="0" borderId="15" applyNumberFormat="0" applyFill="0" applyAlignment="0" applyProtection="0"/>
    <xf numFmtId="0" fontId="90" fillId="0" borderId="16" applyNumberFormat="0" applyFill="0" applyAlignment="0" applyProtection="0"/>
    <xf numFmtId="0" fontId="9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15" fontId="33" fillId="0" borderId="0">
      <alignment/>
      <protection locked="0"/>
    </xf>
    <xf numFmtId="215" fontId="33" fillId="0" borderId="0">
      <alignment/>
      <protection locked="0"/>
    </xf>
    <xf numFmtId="0" fontId="91" fillId="0" borderId="17" applyNumberFormat="0" applyFill="0" applyAlignment="0" applyProtection="0"/>
    <xf numFmtId="43" fontId="70" fillId="0" borderId="0" applyFont="0" applyFill="0" applyBorder="0" applyAlignment="0" applyProtection="0"/>
    <xf numFmtId="21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03" fontId="43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177" fontId="4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109">
      <alignment/>
      <protection/>
    </xf>
    <xf numFmtId="0" fontId="13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6" fillId="0" borderId="0" xfId="89" applyFont="1" applyBorder="1" applyAlignment="1">
      <alignment/>
    </xf>
    <xf numFmtId="176" fontId="6" fillId="0" borderId="0" xfId="89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176" fontId="7" fillId="0" borderId="0" xfId="0" applyNumberFormat="1" applyFont="1" applyAlignment="1">
      <alignment/>
    </xf>
    <xf numFmtId="176" fontId="15" fillId="0" borderId="0" xfId="0" applyNumberFormat="1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76" fontId="16" fillId="0" borderId="0" xfId="0" applyNumberFormat="1" applyFont="1" applyAlignment="1">
      <alignment/>
    </xf>
    <xf numFmtId="176" fontId="92" fillId="0" borderId="0" xfId="0" applyNumberFormat="1" applyFont="1" applyAlignment="1">
      <alignment/>
    </xf>
    <xf numFmtId="0" fontId="9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76" fontId="93" fillId="0" borderId="0" xfId="0" applyNumberFormat="1" applyFont="1" applyAlignment="1">
      <alignment/>
    </xf>
    <xf numFmtId="176" fontId="93" fillId="0" borderId="0" xfId="89" applyFont="1" applyAlignment="1">
      <alignment/>
    </xf>
    <xf numFmtId="0" fontId="93" fillId="0" borderId="0" xfId="0" applyFont="1" applyAlignment="1">
      <alignment horizontal="center"/>
    </xf>
    <xf numFmtId="176" fontId="13" fillId="0" borderId="0" xfId="89" applyFont="1" applyAlignment="1">
      <alignment/>
    </xf>
    <xf numFmtId="176" fontId="13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13" fillId="0" borderId="0" xfId="109" applyFont="1">
      <alignment/>
      <protection/>
    </xf>
    <xf numFmtId="2" fontId="94" fillId="0" borderId="0" xfId="144" applyNumberFormat="1" applyFont="1" applyBorder="1">
      <alignment/>
      <protection/>
    </xf>
    <xf numFmtId="0" fontId="10" fillId="0" borderId="0" xfId="109" applyFont="1">
      <alignment/>
      <protection/>
    </xf>
    <xf numFmtId="0" fontId="4" fillId="0" borderId="0" xfId="109" applyFont="1">
      <alignment/>
      <protection/>
    </xf>
    <xf numFmtId="2" fontId="10" fillId="0" borderId="0" xfId="144" applyNumberFormat="1" applyFont="1">
      <alignment/>
      <protection/>
    </xf>
    <xf numFmtId="0" fontId="10" fillId="0" borderId="0" xfId="109" applyFont="1" applyBorder="1" applyAlignment="1">
      <alignment/>
      <protection/>
    </xf>
    <xf numFmtId="185" fontId="10" fillId="0" borderId="0" xfId="144" applyNumberFormat="1" applyFont="1" applyAlignment="1">
      <alignment/>
      <protection/>
    </xf>
    <xf numFmtId="185" fontId="10" fillId="0" borderId="0" xfId="144" applyNumberFormat="1" applyFont="1">
      <alignment/>
      <protection/>
    </xf>
    <xf numFmtId="2" fontId="10" fillId="0" borderId="0" xfId="144" applyNumberFormat="1" applyFont="1" applyAlignment="1">
      <alignment horizontal="center"/>
      <protection/>
    </xf>
    <xf numFmtId="2" fontId="95" fillId="0" borderId="0" xfId="144" applyNumberFormat="1" applyFont="1" applyBorder="1" applyAlignment="1">
      <alignment/>
      <protection/>
    </xf>
    <xf numFmtId="2" fontId="94" fillId="0" borderId="0" xfId="144" applyNumberFormat="1" applyFont="1">
      <alignment/>
      <protection/>
    </xf>
    <xf numFmtId="1" fontId="10" fillId="0" borderId="0" xfId="144" applyNumberFormat="1" applyFont="1">
      <alignment/>
      <protection/>
    </xf>
    <xf numFmtId="2" fontId="94" fillId="0" borderId="0" xfId="144" applyNumberFormat="1" applyFont="1" applyAlignment="1">
      <alignment/>
      <protection/>
    </xf>
    <xf numFmtId="200" fontId="10" fillId="0" borderId="0" xfId="144" applyNumberFormat="1" applyFont="1">
      <alignment/>
      <protection/>
    </xf>
    <xf numFmtId="2" fontId="11" fillId="0" borderId="0" xfId="144" applyNumberFormat="1" applyFont="1" applyFill="1">
      <alignment/>
      <protection/>
    </xf>
    <xf numFmtId="2" fontId="10" fillId="0" borderId="0" xfId="144" applyNumberFormat="1" applyFont="1" applyFill="1">
      <alignment/>
      <protection/>
    </xf>
    <xf numFmtId="176" fontId="10" fillId="0" borderId="0" xfId="91" applyFont="1" applyFill="1" applyAlignment="1">
      <alignment/>
    </xf>
    <xf numFmtId="183" fontId="96" fillId="0" borderId="0" xfId="144" applyNumberFormat="1" applyFont="1" applyFill="1" applyAlignment="1">
      <alignment/>
      <protection/>
    </xf>
    <xf numFmtId="183" fontId="4" fillId="0" borderId="0" xfId="144" applyNumberFormat="1" applyFont="1" applyFill="1" applyAlignment="1">
      <alignment/>
      <protection/>
    </xf>
    <xf numFmtId="176" fontId="94" fillId="0" borderId="0" xfId="91" applyFont="1" applyFill="1" applyAlignment="1">
      <alignment/>
    </xf>
    <xf numFmtId="2" fontId="10" fillId="0" borderId="0" xfId="144" applyNumberFormat="1" applyFont="1" applyFill="1" applyAlignment="1">
      <alignment horizontal="center"/>
      <protection/>
    </xf>
    <xf numFmtId="2" fontId="94" fillId="0" borderId="0" xfId="144" applyNumberFormat="1" applyFont="1" applyFill="1">
      <alignment/>
      <protection/>
    </xf>
    <xf numFmtId="2" fontId="94" fillId="0" borderId="0" xfId="144" applyNumberFormat="1" applyFont="1" applyFill="1" applyAlignment="1">
      <alignment/>
      <protection/>
    </xf>
    <xf numFmtId="2" fontId="11" fillId="0" borderId="0" xfId="144" applyNumberFormat="1" applyFont="1" applyFill="1" applyAlignment="1">
      <alignment horizontal="right"/>
      <protection/>
    </xf>
    <xf numFmtId="176" fontId="11" fillId="0" borderId="0" xfId="91" applyFont="1" applyFill="1" applyAlignment="1">
      <alignment/>
    </xf>
    <xf numFmtId="2" fontId="10" fillId="0" borderId="0" xfId="144" applyNumberFormat="1" applyFont="1" applyFill="1" applyAlignment="1">
      <alignment/>
      <protection/>
    </xf>
    <xf numFmtId="2" fontId="12" fillId="0" borderId="0" xfId="144" applyNumberFormat="1" applyFont="1" applyFill="1">
      <alignment/>
      <protection/>
    </xf>
    <xf numFmtId="0" fontId="97" fillId="0" borderId="0" xfId="109" applyFont="1" applyBorder="1" applyAlignment="1">
      <alignment/>
      <protection/>
    </xf>
    <xf numFmtId="203" fontId="10" fillId="0" borderId="0" xfId="109" applyNumberFormat="1" applyFont="1" applyBorder="1" applyAlignment="1">
      <alignment/>
      <protection/>
    </xf>
    <xf numFmtId="0" fontId="94" fillId="0" borderId="0" xfId="109" applyFont="1" applyBorder="1" applyAlignment="1">
      <alignment/>
      <protection/>
    </xf>
    <xf numFmtId="0" fontId="11" fillId="0" borderId="0" xfId="109" applyFont="1" applyBorder="1" applyAlignment="1">
      <alignment/>
      <protection/>
    </xf>
    <xf numFmtId="203" fontId="11" fillId="0" borderId="0" xfId="109" applyNumberFormat="1" applyFont="1" applyBorder="1" applyAlignment="1">
      <alignment/>
      <protection/>
    </xf>
    <xf numFmtId="0" fontId="0" fillId="0" borderId="0" xfId="109" applyBorder="1">
      <alignment/>
      <protection/>
    </xf>
    <xf numFmtId="203" fontId="94" fillId="0" borderId="0" xfId="109" applyNumberFormat="1" applyFont="1" applyBorder="1" applyAlignment="1">
      <alignment/>
      <protection/>
    </xf>
    <xf numFmtId="0" fontId="98" fillId="0" borderId="0" xfId="109" applyFont="1" applyBorder="1" applyAlignment="1">
      <alignment/>
      <protection/>
    </xf>
    <xf numFmtId="203" fontId="98" fillId="0" borderId="0" xfId="109" applyNumberFormat="1" applyFont="1" applyBorder="1" applyAlignment="1">
      <alignment/>
      <protection/>
    </xf>
    <xf numFmtId="10" fontId="5" fillId="0" borderId="18" xfId="144" applyNumberFormat="1" applyFont="1" applyFill="1" applyBorder="1" applyAlignment="1" applyProtection="1">
      <alignment horizontal="center" vertical="center" wrapText="1"/>
      <protection/>
    </xf>
    <xf numFmtId="10" fontId="5" fillId="0" borderId="19" xfId="144" applyNumberFormat="1" applyFont="1" applyFill="1" applyBorder="1" applyAlignment="1" applyProtection="1">
      <alignment horizontal="center" vertical="center" wrapText="1"/>
      <protection/>
    </xf>
    <xf numFmtId="10" fontId="4" fillId="0" borderId="19" xfId="144" applyNumberFormat="1" applyFont="1" applyBorder="1" applyAlignment="1" applyProtection="1">
      <alignment horizontal="center" vertical="center" wrapText="1"/>
      <protection/>
    </xf>
    <xf numFmtId="10" fontId="4" fillId="0" borderId="7" xfId="144" applyNumberFormat="1" applyFont="1" applyBorder="1" applyAlignment="1" applyProtection="1">
      <alignment horizontal="center" vertical="center" wrapText="1"/>
      <protection/>
    </xf>
    <xf numFmtId="44" fontId="5" fillId="0" borderId="20" xfId="144" applyNumberFormat="1" applyFont="1" applyFill="1" applyBorder="1" applyAlignment="1" applyProtection="1">
      <alignment horizontal="center" vertical="center" wrapText="1"/>
      <protection/>
    </xf>
    <xf numFmtId="44" fontId="4" fillId="0" borderId="21" xfId="144" applyNumberFormat="1" applyFont="1" applyFill="1" applyBorder="1" applyAlignment="1" applyProtection="1">
      <alignment horizontal="left" vertical="center" wrapText="1"/>
      <protection/>
    </xf>
    <xf numFmtId="44" fontId="4" fillId="0" borderId="7" xfId="144" applyNumberFormat="1" applyFont="1" applyFill="1" applyBorder="1" applyAlignment="1" applyProtection="1">
      <alignment horizontal="left" vertical="center" wrapText="1"/>
      <protection/>
    </xf>
    <xf numFmtId="44" fontId="4" fillId="0" borderId="19" xfId="144" applyNumberFormat="1" applyFont="1" applyFill="1" applyBorder="1" applyAlignment="1" applyProtection="1">
      <alignment horizontal="left" vertical="center" wrapText="1"/>
      <protection/>
    </xf>
    <xf numFmtId="44" fontId="5" fillId="0" borderId="20" xfId="144" applyNumberFormat="1" applyFont="1" applyFill="1" applyBorder="1" applyAlignment="1" applyProtection="1">
      <alignment horizontal="left" vertical="center" wrapText="1"/>
      <protection/>
    </xf>
    <xf numFmtId="0" fontId="9" fillId="41" borderId="0" xfId="109" applyFont="1" applyFill="1" applyBorder="1" applyAlignment="1" applyProtection="1">
      <alignment vertical="center" wrapText="1"/>
      <protection/>
    </xf>
    <xf numFmtId="2" fontId="9" fillId="41" borderId="0" xfId="109" applyNumberFormat="1" applyFont="1" applyFill="1" applyBorder="1" applyAlignment="1" applyProtection="1">
      <alignment vertical="center" wrapText="1"/>
      <protection/>
    </xf>
    <xf numFmtId="4" fontId="9" fillId="41" borderId="0" xfId="109" applyNumberFormat="1" applyFont="1" applyFill="1" applyBorder="1" applyAlignment="1" applyProtection="1">
      <alignment vertical="center" wrapText="1"/>
      <protection/>
    </xf>
    <xf numFmtId="0" fontId="13" fillId="41" borderId="0" xfId="109" applyFont="1" applyFill="1" applyBorder="1" applyAlignment="1" applyProtection="1">
      <alignment vertical="center" wrapText="1"/>
      <protection/>
    </xf>
    <xf numFmtId="4" fontId="13" fillId="41" borderId="0" xfId="109" applyNumberFormat="1" applyFont="1" applyFill="1" applyBorder="1" applyAlignment="1" applyProtection="1">
      <alignment vertical="center" wrapText="1"/>
      <protection/>
    </xf>
    <xf numFmtId="0" fontId="9" fillId="41" borderId="22" xfId="0" applyFont="1" applyFill="1" applyBorder="1" applyAlignment="1" applyProtection="1">
      <alignment vertical="center"/>
      <protection/>
    </xf>
    <xf numFmtId="0" fontId="9" fillId="41" borderId="23" xfId="0" applyFont="1" applyFill="1" applyBorder="1" applyAlignment="1" applyProtection="1">
      <alignment horizontal="center" vertical="center"/>
      <protection/>
    </xf>
    <xf numFmtId="0" fontId="9" fillId="41" borderId="24" xfId="0" applyFont="1" applyFill="1" applyBorder="1" applyAlignment="1" applyProtection="1">
      <alignment vertical="center"/>
      <protection/>
    </xf>
    <xf numFmtId="0" fontId="9" fillId="41" borderId="25" xfId="0" applyFont="1" applyFill="1" applyBorder="1" applyAlignment="1" applyProtection="1">
      <alignment horizontal="left" vertical="center"/>
      <protection/>
    </xf>
    <xf numFmtId="0" fontId="9" fillId="41" borderId="26" xfId="0" applyFont="1" applyFill="1" applyBorder="1" applyAlignment="1" applyProtection="1">
      <alignment horizontal="center" vertical="center"/>
      <protection/>
    </xf>
    <xf numFmtId="0" fontId="9" fillId="41" borderId="27" xfId="0" applyFont="1" applyFill="1" applyBorder="1" applyAlignment="1" applyProtection="1">
      <alignment horizontal="center" vertical="center"/>
      <protection/>
    </xf>
    <xf numFmtId="0" fontId="9" fillId="41" borderId="28" xfId="0" applyFont="1" applyFill="1" applyBorder="1" applyAlignment="1" applyProtection="1">
      <alignment horizontal="center" vertical="center"/>
      <protection/>
    </xf>
    <xf numFmtId="0" fontId="9" fillId="41" borderId="28" xfId="0" applyFont="1" applyFill="1" applyBorder="1" applyAlignment="1" applyProtection="1">
      <alignment horizontal="center" vertical="center" wrapText="1"/>
      <protection/>
    </xf>
    <xf numFmtId="0" fontId="9" fillId="41" borderId="29" xfId="0" applyFont="1" applyFill="1" applyBorder="1" applyAlignment="1" applyProtection="1">
      <alignment horizontal="center" vertical="center" wrapText="1"/>
      <protection/>
    </xf>
    <xf numFmtId="0" fontId="9" fillId="41" borderId="30" xfId="0" applyFont="1" applyFill="1" applyBorder="1" applyAlignment="1" applyProtection="1">
      <alignment horizontal="center" vertical="center"/>
      <protection/>
    </xf>
    <xf numFmtId="0" fontId="9" fillId="41" borderId="30" xfId="0" applyFont="1" applyFill="1" applyBorder="1" applyAlignment="1" applyProtection="1">
      <alignment horizontal="left" vertical="center"/>
      <protection/>
    </xf>
    <xf numFmtId="0" fontId="9" fillId="41" borderId="30" xfId="0" applyFont="1" applyFill="1" applyBorder="1" applyAlignment="1" applyProtection="1">
      <alignment horizontal="center" vertical="center" wrapText="1"/>
      <protection/>
    </xf>
    <xf numFmtId="44" fontId="9" fillId="41" borderId="31" xfId="0" applyNumberFormat="1" applyFont="1" applyFill="1" applyBorder="1" applyAlignment="1" applyProtection="1">
      <alignment horizontal="center" vertical="center" wrapText="1"/>
      <protection/>
    </xf>
    <xf numFmtId="0" fontId="11" fillId="42" borderId="27" xfId="0" applyFont="1" applyFill="1" applyBorder="1" applyAlignment="1" applyProtection="1">
      <alignment horizontal="left" vertical="center"/>
      <protection/>
    </xf>
    <xf numFmtId="0" fontId="11" fillId="42" borderId="30" xfId="0" applyFont="1" applyFill="1" applyBorder="1" applyAlignment="1" applyProtection="1">
      <alignment horizontal="center" vertical="center"/>
      <protection/>
    </xf>
    <xf numFmtId="0" fontId="11" fillId="42" borderId="30" xfId="0" applyFont="1" applyFill="1" applyBorder="1" applyAlignment="1" applyProtection="1">
      <alignment horizontal="left" vertical="center"/>
      <protection/>
    </xf>
    <xf numFmtId="0" fontId="11" fillId="42" borderId="30" xfId="0" applyFont="1" applyFill="1" applyBorder="1" applyAlignment="1" applyProtection="1">
      <alignment horizontal="center" vertical="center" wrapText="1"/>
      <protection/>
    </xf>
    <xf numFmtId="44" fontId="11" fillId="42" borderId="31" xfId="0" applyNumberFormat="1" applyFont="1" applyFill="1" applyBorder="1" applyAlignment="1" applyProtection="1">
      <alignment horizontal="center" vertical="center" wrapText="1"/>
      <protection/>
    </xf>
    <xf numFmtId="0" fontId="5" fillId="33" borderId="32" xfId="0" applyFont="1" applyFill="1" applyBorder="1" applyAlignment="1" applyProtection="1">
      <alignment horizontal="left" vertical="center" wrapText="1"/>
      <protection/>
    </xf>
    <xf numFmtId="49" fontId="5" fillId="33" borderId="33" xfId="0" applyNumberFormat="1" applyFont="1" applyFill="1" applyBorder="1" applyAlignment="1" applyProtection="1">
      <alignment horizontal="center" vertical="center" wrapText="1"/>
      <protection/>
    </xf>
    <xf numFmtId="0" fontId="5" fillId="33" borderId="33" xfId="0" applyFont="1" applyFill="1" applyBorder="1" applyAlignment="1" applyProtection="1">
      <alignment horizontal="left" vertical="center" wrapText="1"/>
      <protection/>
    </xf>
    <xf numFmtId="176" fontId="5" fillId="33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left" vertical="center"/>
      <protection/>
    </xf>
    <xf numFmtId="4" fontId="4" fillId="0" borderId="19" xfId="0" applyNumberFormat="1" applyFont="1" applyFill="1" applyBorder="1" applyAlignment="1" applyProtection="1">
      <alignment horizontal="center" vertical="center"/>
      <protection/>
    </xf>
    <xf numFmtId="176" fontId="4" fillId="41" borderId="19" xfId="0" applyNumberFormat="1" applyFont="1" applyFill="1" applyBorder="1" applyAlignment="1" applyProtection="1">
      <alignment horizontal="center" vertical="center" wrapText="1"/>
      <protection/>
    </xf>
    <xf numFmtId="176" fontId="4" fillId="0" borderId="36" xfId="0" applyNumberFormat="1" applyFont="1" applyBorder="1" applyAlignment="1" applyProtection="1">
      <alignment horizontal="center" vertical="center" wrapText="1"/>
      <protection/>
    </xf>
    <xf numFmtId="0" fontId="4" fillId="0" borderId="7" xfId="0" applyFont="1" applyFill="1" applyBorder="1" applyAlignment="1" applyProtection="1">
      <alignment horizontal="center" vertical="center"/>
      <protection/>
    </xf>
    <xf numFmtId="4" fontId="4" fillId="0" borderId="7" xfId="0" applyNumberFormat="1" applyFont="1" applyFill="1" applyBorder="1" applyAlignment="1" applyProtection="1">
      <alignment horizontal="center" vertical="center"/>
      <protection/>
    </xf>
    <xf numFmtId="176" fontId="4" fillId="0" borderId="37" xfId="0" applyNumberFormat="1" applyFont="1" applyBorder="1" applyAlignment="1" applyProtection="1">
      <alignment horizontal="center" vertical="center" wrapText="1"/>
      <protection/>
    </xf>
    <xf numFmtId="4" fontId="4" fillId="0" borderId="38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Font="1" applyFill="1" applyBorder="1" applyAlignment="1" applyProtection="1">
      <alignment horizontal="left" vertical="center" wrapText="1"/>
      <protection/>
    </xf>
    <xf numFmtId="4" fontId="4" fillId="0" borderId="5" xfId="0" applyNumberFormat="1" applyFont="1" applyFill="1" applyBorder="1" applyAlignment="1" applyProtection="1">
      <alignment horizontal="center" vertical="center" wrapText="1"/>
      <protection/>
    </xf>
    <xf numFmtId="176" fontId="4" fillId="0" borderId="36" xfId="0" applyNumberFormat="1" applyFont="1" applyFill="1" applyBorder="1" applyAlignment="1" applyProtection="1">
      <alignment horizontal="center" vertical="center" wrapText="1"/>
      <protection/>
    </xf>
    <xf numFmtId="176" fontId="4" fillId="41" borderId="7" xfId="0" applyNumberFormat="1" applyFont="1" applyFill="1" applyBorder="1" applyAlignment="1" applyProtection="1">
      <alignment horizontal="center" vertical="center" wrapText="1"/>
      <protection/>
    </xf>
    <xf numFmtId="2" fontId="12" fillId="33" borderId="33" xfId="171" applyNumberFormat="1" applyFont="1" applyFill="1" applyBorder="1" applyAlignment="1" applyProtection="1">
      <alignment horizontal="center" vertical="center" wrapText="1"/>
      <protection/>
    </xf>
    <xf numFmtId="4" fontId="12" fillId="33" borderId="33" xfId="0" applyNumberFormat="1" applyFont="1" applyFill="1" applyBorder="1" applyAlignment="1" applyProtection="1">
      <alignment horizontal="center" vertical="center" wrapText="1"/>
      <protection/>
    </xf>
    <xf numFmtId="10" fontId="9" fillId="43" borderId="40" xfId="158" applyNumberFormat="1" applyFont="1" applyFill="1" applyBorder="1" applyAlignment="1" applyProtection="1">
      <alignment horizontal="center" vertical="center"/>
      <protection locked="0"/>
    </xf>
    <xf numFmtId="0" fontId="13" fillId="41" borderId="0" xfId="109" applyFont="1" applyFill="1" applyBorder="1" applyProtection="1">
      <alignment/>
      <protection/>
    </xf>
    <xf numFmtId="2" fontId="94" fillId="41" borderId="0" xfId="144" applyNumberFormat="1" applyFont="1" applyFill="1" applyBorder="1" applyAlignment="1" applyProtection="1">
      <alignment/>
      <protection/>
    </xf>
    <xf numFmtId="2" fontId="94" fillId="41" borderId="0" xfId="144" applyNumberFormat="1" applyFont="1" applyFill="1" applyBorder="1" applyProtection="1">
      <alignment/>
      <protection/>
    </xf>
    <xf numFmtId="2" fontId="11" fillId="33" borderId="41" xfId="144" applyNumberFormat="1" applyFont="1" applyFill="1" applyBorder="1" applyAlignment="1" applyProtection="1">
      <alignment horizontal="center" vertical="center" wrapText="1"/>
      <protection/>
    </xf>
    <xf numFmtId="1" fontId="11" fillId="33" borderId="32" xfId="144" applyNumberFormat="1" applyFont="1" applyFill="1" applyBorder="1" applyAlignment="1" applyProtection="1">
      <alignment horizontal="center" vertical="center" wrapText="1"/>
      <protection/>
    </xf>
    <xf numFmtId="0" fontId="5" fillId="33" borderId="35" xfId="144" applyNumberFormat="1" applyFont="1" applyFill="1" applyBorder="1" applyAlignment="1" applyProtection="1">
      <alignment horizontal="center" vertical="center" wrapText="1"/>
      <protection/>
    </xf>
    <xf numFmtId="0" fontId="5" fillId="33" borderId="39" xfId="144" applyNumberFormat="1" applyFont="1" applyFill="1" applyBorder="1" applyAlignment="1" applyProtection="1">
      <alignment horizontal="center" vertical="center" wrapText="1"/>
      <protection/>
    </xf>
    <xf numFmtId="2" fontId="4" fillId="42" borderId="28" xfId="144" applyNumberFormat="1" applyFont="1" applyFill="1" applyBorder="1" applyAlignment="1" applyProtection="1">
      <alignment horizontal="center" vertical="center" wrapText="1"/>
      <protection/>
    </xf>
    <xf numFmtId="10" fontId="4" fillId="0" borderId="18" xfId="144" applyNumberFormat="1" applyFont="1" applyFill="1" applyBorder="1" applyAlignment="1" applyProtection="1">
      <alignment horizontal="center" vertical="center" wrapText="1"/>
      <protection/>
    </xf>
    <xf numFmtId="0" fontId="4" fillId="42" borderId="0" xfId="109" applyFont="1" applyFill="1" applyProtection="1">
      <alignment/>
      <protection/>
    </xf>
    <xf numFmtId="44" fontId="4" fillId="0" borderId="20" xfId="144" applyNumberFormat="1" applyFont="1" applyFill="1" applyBorder="1" applyAlignment="1" applyProtection="1">
      <alignment horizontal="center" vertical="center" wrapText="1"/>
      <protection/>
    </xf>
    <xf numFmtId="2" fontId="94" fillId="41" borderId="0" xfId="144" applyNumberFormat="1" applyFont="1" applyFill="1" applyBorder="1" applyAlignment="1" applyProtection="1">
      <alignment/>
      <protection locked="0"/>
    </xf>
    <xf numFmtId="0" fontId="9" fillId="41" borderId="0" xfId="109" applyFont="1" applyFill="1" applyProtection="1">
      <alignment/>
      <protection/>
    </xf>
    <xf numFmtId="2" fontId="98" fillId="41" borderId="0" xfId="144" applyNumberFormat="1" applyFont="1" applyFill="1" applyBorder="1" applyProtection="1">
      <alignment/>
      <protection/>
    </xf>
    <xf numFmtId="185" fontId="11" fillId="0" borderId="0" xfId="144" applyNumberFormat="1" applyFont="1" applyAlignment="1">
      <alignment/>
      <protection/>
    </xf>
    <xf numFmtId="2" fontId="98" fillId="0" borderId="0" xfId="144" applyNumberFormat="1" applyFont="1" applyBorder="1">
      <alignment/>
      <protection/>
    </xf>
    <xf numFmtId="2" fontId="98" fillId="0" borderId="0" xfId="144" applyNumberFormat="1" applyFont="1" applyAlignment="1">
      <alignment/>
      <protection/>
    </xf>
    <xf numFmtId="183" fontId="99" fillId="0" borderId="0" xfId="144" applyNumberFormat="1" applyFont="1" applyFill="1" applyAlignment="1">
      <alignment/>
      <protection/>
    </xf>
    <xf numFmtId="183" fontId="5" fillId="0" borderId="0" xfId="144" applyNumberFormat="1" applyFont="1" applyFill="1" applyAlignment="1">
      <alignment/>
      <protection/>
    </xf>
    <xf numFmtId="176" fontId="98" fillId="0" borderId="0" xfId="91" applyFont="1" applyFill="1" applyAlignment="1">
      <alignment/>
    </xf>
    <xf numFmtId="2" fontId="98" fillId="0" borderId="0" xfId="144" applyNumberFormat="1" applyFont="1" applyFill="1">
      <alignment/>
      <protection/>
    </xf>
    <xf numFmtId="2" fontId="98" fillId="0" borderId="0" xfId="144" applyNumberFormat="1" applyFont="1">
      <alignment/>
      <protection/>
    </xf>
    <xf numFmtId="0" fontId="34" fillId="0" borderId="0" xfId="109" applyFont="1">
      <alignment/>
      <protection/>
    </xf>
    <xf numFmtId="0" fontId="9" fillId="41" borderId="0" xfId="109" applyFont="1" applyFill="1" applyBorder="1" applyProtection="1">
      <alignment/>
      <protection/>
    </xf>
    <xf numFmtId="2" fontId="98" fillId="41" borderId="0" xfId="144" applyNumberFormat="1" applyFont="1" applyFill="1" applyBorder="1" applyAlignment="1" applyProtection="1">
      <alignment/>
      <protection locked="0"/>
    </xf>
    <xf numFmtId="183" fontId="99" fillId="0" borderId="0" xfId="144" applyNumberFormat="1" applyFont="1" applyAlignment="1">
      <alignment/>
      <protection/>
    </xf>
    <xf numFmtId="0" fontId="92" fillId="41" borderId="42" xfId="0" applyFont="1" applyFill="1" applyBorder="1" applyAlignment="1" applyProtection="1">
      <alignment horizontal="center" vertical="center"/>
      <protection/>
    </xf>
    <xf numFmtId="0" fontId="92" fillId="41" borderId="30" xfId="0" applyFont="1" applyFill="1" applyBorder="1" applyAlignment="1" applyProtection="1">
      <alignment horizontal="center" vertical="center"/>
      <protection/>
    </xf>
    <xf numFmtId="0" fontId="93" fillId="0" borderId="0" xfId="0" applyFont="1" applyBorder="1" applyAlignment="1" applyProtection="1">
      <alignment/>
      <protection locked="0"/>
    </xf>
    <xf numFmtId="0" fontId="96" fillId="0" borderId="0" xfId="0" applyFont="1" applyBorder="1" applyAlignment="1" applyProtection="1">
      <alignment vertical="center"/>
      <protection locked="0"/>
    </xf>
    <xf numFmtId="2" fontId="94" fillId="41" borderId="0" xfId="144" applyNumberFormat="1" applyFont="1" applyFill="1" applyBorder="1" applyAlignment="1" applyProtection="1">
      <alignment horizontal="center"/>
      <protection/>
    </xf>
    <xf numFmtId="2" fontId="94" fillId="41" borderId="0" xfId="144" applyNumberFormat="1" applyFont="1" applyFill="1" applyBorder="1" applyProtection="1">
      <alignment/>
      <protection locked="0"/>
    </xf>
    <xf numFmtId="0" fontId="13" fillId="0" borderId="43" xfId="0" applyFont="1" applyBorder="1" applyAlignment="1" applyProtection="1">
      <alignment horizontal="left"/>
      <protection/>
    </xf>
    <xf numFmtId="0" fontId="93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4" fontId="4" fillId="0" borderId="19" xfId="0" applyNumberFormat="1" applyFont="1" applyFill="1" applyBorder="1" applyAlignment="1" applyProtection="1">
      <alignment horizontal="left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49" fontId="4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7" xfId="0" applyNumberFormat="1" applyFont="1" applyFill="1" applyBorder="1" applyAlignment="1" applyProtection="1">
      <alignment horizontal="center" vertical="center"/>
      <protection/>
    </xf>
    <xf numFmtId="10" fontId="13" fillId="41" borderId="0" xfId="109" applyNumberFormat="1" applyFont="1" applyFill="1" applyBorder="1" applyAlignment="1" applyProtection="1">
      <alignment horizontal="center" vertical="center" wrapText="1"/>
      <protection/>
    </xf>
    <xf numFmtId="10" fontId="9" fillId="41" borderId="0" xfId="109" applyNumberFormat="1" applyFont="1" applyFill="1" applyBorder="1" applyAlignment="1" applyProtection="1">
      <alignment horizontal="center" vertical="center" wrapText="1"/>
      <protection/>
    </xf>
    <xf numFmtId="2" fontId="5" fillId="41" borderId="19" xfId="144" applyNumberFormat="1" applyFont="1" applyFill="1" applyBorder="1" applyAlignment="1" applyProtection="1">
      <alignment horizontal="center" vertical="center" wrapText="1"/>
      <protection/>
    </xf>
    <xf numFmtId="2" fontId="5" fillId="41" borderId="7" xfId="144" applyNumberFormat="1" applyFont="1" applyFill="1" applyBorder="1" applyAlignment="1" applyProtection="1">
      <alignment horizontal="center" vertical="center" wrapText="1"/>
      <protection/>
    </xf>
    <xf numFmtId="44" fontId="4" fillId="43" borderId="19" xfId="0" applyNumberFormat="1" applyFont="1" applyFill="1" applyBorder="1" applyAlignment="1" applyProtection="1">
      <alignment horizontal="center" vertical="center"/>
      <protection locked="0"/>
    </xf>
    <xf numFmtId="0" fontId="96" fillId="0" borderId="0" xfId="0" applyFont="1" applyBorder="1" applyAlignment="1" applyProtection="1">
      <alignment horizontal="center" vertical="center"/>
      <protection locked="0"/>
    </xf>
    <xf numFmtId="0" fontId="9" fillId="41" borderId="44" xfId="0" applyFont="1" applyFill="1" applyBorder="1" applyAlignment="1" applyProtection="1">
      <alignment horizontal="center" vertical="center"/>
      <protection/>
    </xf>
    <xf numFmtId="0" fontId="9" fillId="41" borderId="45" xfId="0" applyFont="1" applyFill="1" applyBorder="1" applyAlignment="1" applyProtection="1">
      <alignment horizontal="left" vertical="center"/>
      <protection/>
    </xf>
    <xf numFmtId="0" fontId="13" fillId="41" borderId="0" xfId="109" applyFont="1" applyFill="1" applyBorder="1" applyAlignment="1" applyProtection="1">
      <alignment horizontal="left" vertical="center" wrapText="1"/>
      <protection/>
    </xf>
    <xf numFmtId="0" fontId="9" fillId="41" borderId="0" xfId="109" applyFont="1" applyFill="1" applyBorder="1" applyAlignment="1" applyProtection="1">
      <alignment horizontal="right" vertical="center" wrapText="1"/>
      <protection/>
    </xf>
    <xf numFmtId="2" fontId="11" fillId="33" borderId="46" xfId="144" applyNumberFormat="1" applyFont="1" applyFill="1" applyBorder="1" applyAlignment="1" applyProtection="1">
      <alignment horizontal="center" vertical="center" wrapText="1"/>
      <protection/>
    </xf>
    <xf numFmtId="2" fontId="11" fillId="33" borderId="31" xfId="144" applyNumberFormat="1" applyFont="1" applyFill="1" applyBorder="1" applyAlignment="1" applyProtection="1">
      <alignment horizontal="center" vertical="center" wrapText="1"/>
      <protection/>
    </xf>
    <xf numFmtId="2" fontId="11" fillId="33" borderId="47" xfId="144" applyNumberFormat="1" applyFont="1" applyFill="1" applyBorder="1" applyAlignment="1" applyProtection="1">
      <alignment horizontal="center" vertical="center" wrapText="1"/>
      <protection/>
    </xf>
    <xf numFmtId="2" fontId="94" fillId="41" borderId="0" xfId="144" applyNumberFormat="1" applyFont="1" applyFill="1" applyBorder="1" applyAlignment="1" applyProtection="1">
      <alignment horizontal="center"/>
      <protection locked="0"/>
    </xf>
    <xf numFmtId="2" fontId="5" fillId="33" borderId="48" xfId="144" applyNumberFormat="1" applyFont="1" applyFill="1" applyBorder="1" applyAlignment="1" applyProtection="1">
      <alignment horizontal="left" vertical="center" wrapText="1"/>
      <protection/>
    </xf>
    <xf numFmtId="2" fontId="5" fillId="0" borderId="49" xfId="144" applyNumberFormat="1" applyFont="1" applyFill="1" applyBorder="1" applyAlignment="1" applyProtection="1">
      <alignment horizontal="left" vertical="center" wrapText="1"/>
      <protection/>
    </xf>
    <xf numFmtId="2" fontId="5" fillId="33" borderId="38" xfId="144" applyNumberFormat="1" applyFont="1" applyFill="1" applyBorder="1" applyAlignment="1" applyProtection="1">
      <alignment horizontal="left" vertical="center" wrapText="1"/>
      <protection/>
    </xf>
    <xf numFmtId="2" fontId="5" fillId="33" borderId="50" xfId="144" applyNumberFormat="1" applyFont="1" applyFill="1" applyBorder="1" applyAlignment="1" applyProtection="1">
      <alignment horizontal="left" vertical="center" wrapText="1"/>
      <protection/>
    </xf>
    <xf numFmtId="0" fontId="5" fillId="33" borderId="51" xfId="0" applyFont="1" applyFill="1" applyBorder="1" applyAlignment="1" applyProtection="1">
      <alignment horizontal="left" vertical="center" wrapText="1"/>
      <protection/>
    </xf>
    <xf numFmtId="49" fontId="5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9" xfId="0" applyFont="1" applyFill="1" applyBorder="1" applyAlignment="1" applyProtection="1">
      <alignment horizontal="left" vertical="center" wrapText="1"/>
      <protection/>
    </xf>
    <xf numFmtId="2" fontId="12" fillId="33" borderId="9" xfId="171" applyNumberFormat="1" applyFont="1" applyFill="1" applyBorder="1" applyAlignment="1" applyProtection="1">
      <alignment horizontal="center" vertical="center" wrapText="1"/>
      <protection/>
    </xf>
    <xf numFmtId="4" fontId="12" fillId="33" borderId="9" xfId="0" applyNumberFormat="1" applyFont="1" applyFill="1" applyBorder="1" applyAlignment="1" applyProtection="1">
      <alignment horizontal="center" vertical="center" wrapText="1"/>
      <protection/>
    </xf>
    <xf numFmtId="176" fontId="5" fillId="33" borderId="46" xfId="0" applyNumberFormat="1" applyFont="1" applyFill="1" applyBorder="1" applyAlignment="1" applyProtection="1">
      <alignment horizontal="center" vertical="center" wrapText="1"/>
      <protection/>
    </xf>
    <xf numFmtId="0" fontId="5" fillId="33" borderId="27" xfId="0" applyFont="1" applyFill="1" applyBorder="1" applyAlignment="1" applyProtection="1">
      <alignment horizontal="left" vertical="center" wrapText="1"/>
      <protection/>
    </xf>
    <xf numFmtId="49" fontId="5" fillId="33" borderId="30" xfId="0" applyNumberFormat="1" applyFont="1" applyFill="1" applyBorder="1" applyAlignment="1" applyProtection="1">
      <alignment horizontal="center" vertical="center" wrapText="1"/>
      <protection/>
    </xf>
    <xf numFmtId="0" fontId="5" fillId="33" borderId="30" xfId="0" applyFont="1" applyFill="1" applyBorder="1" applyAlignment="1" applyProtection="1">
      <alignment horizontal="left" vertical="center" wrapText="1"/>
      <protection/>
    </xf>
    <xf numFmtId="2" fontId="12" fillId="33" borderId="30" xfId="171" applyNumberFormat="1" applyFont="1" applyFill="1" applyBorder="1" applyAlignment="1" applyProtection="1">
      <alignment horizontal="center" vertical="center" wrapText="1"/>
      <protection/>
    </xf>
    <xf numFmtId="4" fontId="12" fillId="33" borderId="30" xfId="0" applyNumberFormat="1" applyFont="1" applyFill="1" applyBorder="1" applyAlignment="1" applyProtection="1">
      <alignment horizontal="center" vertical="center" wrapText="1"/>
      <protection/>
    </xf>
    <xf numFmtId="4" fontId="12" fillId="42" borderId="30" xfId="0" applyNumberFormat="1" applyFont="1" applyFill="1" applyBorder="1" applyAlignment="1" applyProtection="1">
      <alignment horizontal="center" vertical="center" wrapText="1"/>
      <protection/>
    </xf>
    <xf numFmtId="176" fontId="5" fillId="33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Font="1" applyBorder="1" applyAlignment="1" applyProtection="1">
      <alignment horizontal="left" vertical="center" wrapText="1"/>
      <protection/>
    </xf>
    <xf numFmtId="4" fontId="4" fillId="0" borderId="7" xfId="0" applyNumberFormat="1" applyFont="1" applyFill="1" applyBorder="1" applyAlignment="1" applyProtection="1">
      <alignment horizontal="left" vertical="center"/>
      <protection/>
    </xf>
    <xf numFmtId="44" fontId="4" fillId="41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176" fontId="5" fillId="44" borderId="34" xfId="0" applyNumberFormat="1" applyFont="1" applyFill="1" applyBorder="1" applyAlignment="1" applyProtection="1">
      <alignment horizontal="center" vertical="center" wrapText="1"/>
      <protection/>
    </xf>
    <xf numFmtId="2" fontId="93" fillId="41" borderId="0" xfId="144" applyNumberFormat="1" applyFont="1" applyFill="1" applyBorder="1" applyProtection="1">
      <alignment/>
      <protection locked="0"/>
    </xf>
    <xf numFmtId="198" fontId="98" fillId="41" borderId="0" xfId="144" applyNumberFormat="1" applyFont="1" applyFill="1" applyBorder="1" applyProtection="1">
      <alignment/>
      <protection locked="0"/>
    </xf>
    <xf numFmtId="204" fontId="94" fillId="41" borderId="0" xfId="144" applyNumberFormat="1" applyFont="1" applyFill="1" applyBorder="1" applyAlignment="1" applyProtection="1">
      <alignment horizontal="center"/>
      <protection locked="0"/>
    </xf>
    <xf numFmtId="4" fontId="94" fillId="41" borderId="0" xfId="144" applyNumberFormat="1" applyFont="1" applyFill="1" applyBorder="1" applyProtection="1">
      <alignment/>
      <protection locked="0"/>
    </xf>
    <xf numFmtId="4" fontId="98" fillId="41" borderId="23" xfId="144" applyNumberFormat="1" applyFont="1" applyFill="1" applyBorder="1" applyProtection="1">
      <alignment/>
      <protection locked="0"/>
    </xf>
    <xf numFmtId="4" fontId="94" fillId="41" borderId="23" xfId="144" applyNumberFormat="1" applyFont="1" applyFill="1" applyBorder="1" applyProtection="1">
      <alignment/>
      <protection locked="0"/>
    </xf>
    <xf numFmtId="4" fontId="98" fillId="41" borderId="0" xfId="144" applyNumberFormat="1" applyFont="1" applyFill="1" applyBorder="1" applyProtection="1">
      <alignment/>
      <protection locked="0"/>
    </xf>
    <xf numFmtId="0" fontId="94" fillId="41" borderId="0" xfId="109" applyFont="1" applyFill="1" applyProtection="1">
      <alignment/>
      <protection locked="0"/>
    </xf>
    <xf numFmtId="2" fontId="94" fillId="41" borderId="0" xfId="144" applyNumberFormat="1" applyFont="1" applyFill="1" applyProtection="1">
      <alignment/>
      <protection locked="0"/>
    </xf>
    <xf numFmtId="2" fontId="98" fillId="41" borderId="0" xfId="144" applyNumberFormat="1" applyFont="1" applyFill="1" applyBorder="1" applyProtection="1">
      <alignment/>
      <protection locked="0"/>
    </xf>
    <xf numFmtId="0" fontId="98" fillId="41" borderId="0" xfId="109" applyFont="1" applyFill="1" applyBorder="1" applyAlignment="1" applyProtection="1">
      <alignment/>
      <protection locked="0"/>
    </xf>
    <xf numFmtId="0" fontId="94" fillId="41" borderId="0" xfId="109" applyFont="1" applyFill="1" applyBorder="1" applyAlignment="1" applyProtection="1">
      <alignment/>
      <protection locked="0"/>
    </xf>
    <xf numFmtId="0" fontId="93" fillId="41" borderId="0" xfId="109" applyFont="1" applyFill="1" applyBorder="1" applyAlignment="1" applyProtection="1">
      <alignment/>
      <protection locked="0"/>
    </xf>
    <xf numFmtId="0" fontId="92" fillId="41" borderId="0" xfId="109" applyFont="1" applyFill="1" applyBorder="1" applyAlignment="1" applyProtection="1">
      <alignment/>
      <protection locked="0"/>
    </xf>
    <xf numFmtId="2" fontId="5" fillId="45" borderId="19" xfId="144" applyNumberFormat="1" applyFont="1" applyFill="1" applyBorder="1" applyAlignment="1" applyProtection="1">
      <alignment horizontal="center" vertical="center" wrapText="1"/>
      <protection/>
    </xf>
    <xf numFmtId="2" fontId="5" fillId="45" borderId="7" xfId="144" applyNumberFormat="1" applyFont="1" applyFill="1" applyBorder="1" applyAlignment="1" applyProtection="1">
      <alignment horizontal="center" vertical="center" wrapText="1"/>
      <protection/>
    </xf>
    <xf numFmtId="49" fontId="5" fillId="33" borderId="33" xfId="0" applyNumberFormat="1" applyFont="1" applyFill="1" applyBorder="1" applyAlignment="1" applyProtection="1">
      <alignment horizontal="left" vertical="center" wrapText="1"/>
      <protection/>
    </xf>
    <xf numFmtId="0" fontId="5" fillId="42" borderId="32" xfId="0" applyFont="1" applyFill="1" applyBorder="1" applyAlignment="1" applyProtection="1">
      <alignment horizontal="left" vertical="center"/>
      <protection/>
    </xf>
    <xf numFmtId="0" fontId="4" fillId="0" borderId="52" xfId="0" applyFont="1" applyFill="1" applyBorder="1" applyAlignment="1" applyProtection="1">
      <alignment horizontal="left" vertical="center" wrapText="1"/>
      <protection/>
    </xf>
    <xf numFmtId="4" fontId="12" fillId="42" borderId="33" xfId="0" applyNumberFormat="1" applyFont="1" applyFill="1" applyBorder="1" applyAlignment="1" applyProtection="1">
      <alignment horizontal="center" vertical="center" wrapText="1"/>
      <protection/>
    </xf>
    <xf numFmtId="4" fontId="12" fillId="33" borderId="9" xfId="0" applyNumberFormat="1" applyFont="1" applyFill="1" applyBorder="1" applyAlignment="1" applyProtection="1">
      <alignment horizontal="center" vertical="center" wrapText="1"/>
      <protection locked="0"/>
    </xf>
    <xf numFmtId="4" fontId="12" fillId="33" borderId="3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/>
      <protection locked="0"/>
    </xf>
    <xf numFmtId="0" fontId="0" fillId="0" borderId="7" xfId="144" applyNumberFormat="1" applyFont="1" applyFill="1" applyBorder="1" applyAlignment="1" applyProtection="1">
      <alignment horizontal="center" vertical="center" wrapText="1"/>
      <protection/>
    </xf>
    <xf numFmtId="2" fontId="0" fillId="0" borderId="7" xfId="144" applyNumberFormat="1" applyFont="1" applyFill="1" applyBorder="1" applyAlignment="1" applyProtection="1">
      <alignment horizontal="left" vertical="center" wrapText="1"/>
      <protection/>
    </xf>
    <xf numFmtId="2" fontId="5" fillId="33" borderId="53" xfId="144" applyNumberFormat="1" applyFont="1" applyFill="1" applyBorder="1" applyAlignment="1" applyProtection="1">
      <alignment horizontal="left" vertical="center" wrapText="1"/>
      <protection/>
    </xf>
    <xf numFmtId="2" fontId="5" fillId="0" borderId="54" xfId="144" applyNumberFormat="1" applyFont="1" applyFill="1" applyBorder="1" applyAlignment="1" applyProtection="1">
      <alignment horizontal="left" vertical="center" wrapText="1"/>
      <protection/>
    </xf>
    <xf numFmtId="203" fontId="4" fillId="0" borderId="18" xfId="144" applyNumberFormat="1" applyFont="1" applyFill="1" applyBorder="1" applyAlignment="1" applyProtection="1">
      <alignment horizontal="center" vertical="center" wrapText="1"/>
      <protection/>
    </xf>
    <xf numFmtId="1" fontId="5" fillId="42" borderId="42" xfId="144" applyNumberFormat="1" applyFont="1" applyFill="1" applyBorder="1" applyAlignment="1" applyProtection="1">
      <alignment horizontal="center" vertical="center" wrapText="1"/>
      <protection/>
    </xf>
    <xf numFmtId="1" fontId="5" fillId="42" borderId="30" xfId="144" applyNumberFormat="1" applyFont="1" applyFill="1" applyBorder="1" applyAlignment="1" applyProtection="1">
      <alignment horizontal="center" vertical="center" wrapText="1"/>
      <protection/>
    </xf>
    <xf numFmtId="1" fontId="5" fillId="42" borderId="0" xfId="144" applyNumberFormat="1" applyFont="1" applyFill="1" applyBorder="1" applyAlignment="1" applyProtection="1">
      <alignment horizontal="center" vertical="center" wrapText="1"/>
      <protection/>
    </xf>
    <xf numFmtId="203" fontId="5" fillId="42" borderId="30" xfId="144" applyNumberFormat="1" applyFont="1" applyFill="1" applyBorder="1" applyAlignment="1" applyProtection="1">
      <alignment horizontal="center" vertical="center" wrapText="1"/>
      <protection/>
    </xf>
    <xf numFmtId="203" fontId="0" fillId="0" borderId="7" xfId="144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 vertical="center"/>
      <protection locked="0"/>
    </xf>
    <xf numFmtId="2" fontId="4" fillId="43" borderId="19" xfId="156" applyNumberFormat="1" applyFont="1" applyFill="1" applyBorder="1" applyAlignment="1" applyProtection="1">
      <alignment horizontal="center" vertical="center" wrapText="1"/>
      <protection/>
    </xf>
    <xf numFmtId="2" fontId="4" fillId="45" borderId="19" xfId="144" applyNumberFormat="1" applyFont="1" applyFill="1" applyBorder="1" applyAlignment="1" applyProtection="1">
      <alignment horizontal="center" vertical="center" wrapText="1"/>
      <protection/>
    </xf>
    <xf numFmtId="199" fontId="4" fillId="43" borderId="19" xfId="156" applyNumberFormat="1" applyFont="1" applyFill="1" applyBorder="1" applyAlignment="1" applyProtection="1">
      <alignment horizontal="center" vertical="center" wrapText="1"/>
      <protection/>
    </xf>
    <xf numFmtId="2" fontId="4" fillId="43" borderId="7" xfId="144" applyNumberFormat="1" applyFont="1" applyFill="1" applyBorder="1" applyAlignment="1" applyProtection="1">
      <alignment horizontal="center" vertical="center" wrapText="1"/>
      <protection/>
    </xf>
    <xf numFmtId="2" fontId="4" fillId="45" borderId="7" xfId="144" applyNumberFormat="1" applyFont="1" applyFill="1" applyBorder="1" applyAlignment="1" applyProtection="1">
      <alignment horizontal="center" vertical="center" wrapText="1"/>
      <protection/>
    </xf>
    <xf numFmtId="2" fontId="12" fillId="41" borderId="57" xfId="144" applyNumberFormat="1" applyFont="1" applyFill="1" applyBorder="1" applyAlignment="1" applyProtection="1">
      <alignment/>
      <protection locked="0"/>
    </xf>
    <xf numFmtId="2" fontId="12" fillId="41" borderId="33" xfId="144" applyNumberFormat="1" applyFont="1" applyFill="1" applyBorder="1" applyProtection="1">
      <alignment/>
      <protection locked="0"/>
    </xf>
    <xf numFmtId="2" fontId="12" fillId="41" borderId="33" xfId="144" applyNumberFormat="1" applyFont="1" applyFill="1" applyBorder="1" applyAlignment="1" applyProtection="1">
      <alignment horizontal="center"/>
      <protection locked="0"/>
    </xf>
    <xf numFmtId="2" fontId="100" fillId="41" borderId="33" xfId="144" applyNumberFormat="1" applyFont="1" applyFill="1" applyBorder="1" applyAlignment="1" applyProtection="1">
      <alignment/>
      <protection locked="0"/>
    </xf>
    <xf numFmtId="2" fontId="101" fillId="41" borderId="33" xfId="144" applyNumberFormat="1" applyFont="1" applyFill="1" applyBorder="1" applyProtection="1">
      <alignment/>
      <protection locked="0"/>
    </xf>
    <xf numFmtId="2" fontId="100" fillId="41" borderId="33" xfId="144" applyNumberFormat="1" applyFont="1" applyFill="1" applyBorder="1" applyProtection="1">
      <alignment/>
      <protection locked="0"/>
    </xf>
    <xf numFmtId="2" fontId="101" fillId="41" borderId="34" xfId="144" applyNumberFormat="1" applyFont="1" applyFill="1" applyBorder="1" applyProtection="1">
      <alignment/>
      <protection locked="0"/>
    </xf>
    <xf numFmtId="0" fontId="0" fillId="0" borderId="58" xfId="0" applyBorder="1" applyAlignment="1" applyProtection="1">
      <alignment/>
      <protection locked="0"/>
    </xf>
    <xf numFmtId="2" fontId="5" fillId="0" borderId="0" xfId="144" applyNumberFormat="1" applyFont="1" applyFill="1" applyBorder="1" applyAlignment="1" applyProtection="1">
      <alignment horizontal="left" vertical="center" wrapText="1"/>
      <protection locked="0"/>
    </xf>
    <xf numFmtId="0" fontId="0" fillId="39" borderId="59" xfId="0" applyFont="1" applyFill="1" applyBorder="1" applyAlignment="1" applyProtection="1">
      <alignment/>
      <protection locked="0"/>
    </xf>
    <xf numFmtId="0" fontId="0" fillId="39" borderId="59" xfId="0" applyFill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45" fillId="42" borderId="7" xfId="0" applyFont="1" applyFill="1" applyBorder="1" applyAlignment="1" applyProtection="1">
      <alignment textRotation="90" wrapText="1" readingOrder="1"/>
      <protection/>
    </xf>
    <xf numFmtId="0" fontId="0" fillId="42" borderId="7" xfId="0" applyFill="1" applyBorder="1" applyAlignment="1" applyProtection="1">
      <alignment/>
      <protection/>
    </xf>
    <xf numFmtId="0" fontId="34" fillId="42" borderId="7" xfId="0" applyFont="1" applyFill="1" applyBorder="1" applyAlignment="1" applyProtection="1">
      <alignment horizontal="center" vertical="center"/>
      <protection/>
    </xf>
    <xf numFmtId="0" fontId="0" fillId="44" borderId="59" xfId="0" applyFill="1" applyBorder="1" applyAlignment="1" applyProtection="1">
      <alignment/>
      <protection/>
    </xf>
    <xf numFmtId="0" fontId="4" fillId="0" borderId="35" xfId="0" applyFont="1" applyFill="1" applyBorder="1" applyAlignment="1" applyProtection="1">
      <alignment horizontal="left" vertical="center" wrapText="1"/>
      <protection/>
    </xf>
    <xf numFmtId="4" fontId="93" fillId="0" borderId="56" xfId="0" applyNumberFormat="1" applyFont="1" applyBorder="1" applyAlignment="1" applyProtection="1">
      <alignment horizontal="center"/>
      <protection locked="0"/>
    </xf>
    <xf numFmtId="0" fontId="93" fillId="0" borderId="56" xfId="0" applyFont="1" applyBorder="1" applyAlignment="1" applyProtection="1">
      <alignment horizontal="center"/>
      <protection locked="0"/>
    </xf>
    <xf numFmtId="4" fontId="93" fillId="0" borderId="0" xfId="0" applyNumberFormat="1" applyFont="1" applyBorder="1" applyAlignment="1" applyProtection="1">
      <alignment horizontal="center"/>
      <protection locked="0"/>
    </xf>
    <xf numFmtId="0" fontId="93" fillId="0" borderId="0" xfId="0" applyFont="1" applyBorder="1" applyAlignment="1" applyProtection="1">
      <alignment horizontal="center"/>
      <protection locked="0"/>
    </xf>
    <xf numFmtId="0" fontId="9" fillId="41" borderId="5" xfId="0" applyFont="1" applyFill="1" applyBorder="1" applyAlignment="1" applyProtection="1">
      <alignment horizontal="center" vertical="center"/>
      <protection/>
    </xf>
    <xf numFmtId="0" fontId="9" fillId="41" borderId="44" xfId="0" applyFont="1" applyFill="1" applyBorder="1" applyAlignment="1" applyProtection="1">
      <alignment horizontal="center" vertical="center"/>
      <protection/>
    </xf>
    <xf numFmtId="0" fontId="9" fillId="41" borderId="25" xfId="0" applyFont="1" applyFill="1" applyBorder="1" applyAlignment="1" applyProtection="1">
      <alignment horizontal="center" vertical="center"/>
      <protection/>
    </xf>
    <xf numFmtId="14" fontId="9" fillId="43" borderId="44" xfId="0" applyNumberFormat="1" applyFont="1" applyFill="1" applyBorder="1" applyAlignment="1" applyProtection="1">
      <alignment horizontal="center" vertical="center"/>
      <protection locked="0"/>
    </xf>
    <xf numFmtId="14" fontId="9" fillId="43" borderId="25" xfId="0" applyNumberFormat="1" applyFont="1" applyFill="1" applyBorder="1" applyAlignment="1" applyProtection="1">
      <alignment horizontal="center" vertical="center"/>
      <protection locked="0"/>
    </xf>
    <xf numFmtId="0" fontId="102" fillId="0" borderId="9" xfId="0" applyFont="1" applyBorder="1" applyAlignment="1" applyProtection="1">
      <alignment horizontal="center" vertical="center"/>
      <protection locked="0"/>
    </xf>
    <xf numFmtId="0" fontId="9" fillId="41" borderId="24" xfId="0" applyFont="1" applyFill="1" applyBorder="1" applyAlignment="1" applyProtection="1">
      <alignment horizontal="left" vertical="center" wrapText="1"/>
      <protection/>
    </xf>
    <xf numFmtId="0" fontId="9" fillId="41" borderId="44" xfId="0" applyFont="1" applyFill="1" applyBorder="1" applyAlignment="1" applyProtection="1">
      <alignment horizontal="left" vertical="center" wrapText="1"/>
      <protection/>
    </xf>
    <xf numFmtId="0" fontId="9" fillId="41" borderId="48" xfId="0" applyFont="1" applyFill="1" applyBorder="1" applyAlignment="1" applyProtection="1">
      <alignment horizontal="left" vertical="center" wrapText="1"/>
      <protection/>
    </xf>
    <xf numFmtId="0" fontId="9" fillId="41" borderId="60" xfId="0" applyFont="1" applyFill="1" applyBorder="1" applyAlignment="1" applyProtection="1">
      <alignment horizontal="center" vertical="center"/>
      <protection/>
    </xf>
    <xf numFmtId="0" fontId="9" fillId="41" borderId="61" xfId="0" applyFont="1" applyFill="1" applyBorder="1" applyAlignment="1" applyProtection="1">
      <alignment horizontal="center" vertical="center"/>
      <protection/>
    </xf>
    <xf numFmtId="0" fontId="9" fillId="41" borderId="62" xfId="0" applyFont="1" applyFill="1" applyBorder="1" applyAlignment="1" applyProtection="1">
      <alignment horizontal="left" vertical="center"/>
      <protection/>
    </xf>
    <xf numFmtId="0" fontId="9" fillId="41" borderId="63" xfId="0" applyFont="1" applyFill="1" applyBorder="1" applyAlignment="1" applyProtection="1">
      <alignment horizontal="left" vertical="center"/>
      <protection/>
    </xf>
    <xf numFmtId="0" fontId="9" fillId="41" borderId="64" xfId="0" applyFont="1" applyFill="1" applyBorder="1" applyAlignment="1" applyProtection="1">
      <alignment horizontal="left" vertical="center" wrapText="1"/>
      <protection/>
    </xf>
    <xf numFmtId="0" fontId="9" fillId="41" borderId="9" xfId="0" applyFont="1" applyFill="1" applyBorder="1" applyAlignment="1" applyProtection="1">
      <alignment horizontal="left" vertical="center" wrapText="1"/>
      <protection/>
    </xf>
    <xf numFmtId="0" fontId="9" fillId="41" borderId="63" xfId="0" applyFont="1" applyFill="1" applyBorder="1" applyAlignment="1" applyProtection="1">
      <alignment horizontal="left" vertical="center" wrapText="1"/>
      <protection/>
    </xf>
    <xf numFmtId="0" fontId="9" fillId="41" borderId="65" xfId="0" applyFont="1" applyFill="1" applyBorder="1" applyAlignment="1" applyProtection="1">
      <alignment horizontal="left" vertical="center"/>
      <protection/>
    </xf>
    <xf numFmtId="0" fontId="9" fillId="41" borderId="22" xfId="0" applyFont="1" applyFill="1" applyBorder="1" applyAlignment="1" applyProtection="1">
      <alignment horizontal="left" vertical="center"/>
      <protection/>
    </xf>
    <xf numFmtId="0" fontId="9" fillId="41" borderId="56" xfId="0" applyFont="1" applyFill="1" applyBorder="1" applyAlignment="1" applyProtection="1">
      <alignment horizontal="left" vertical="center" wrapText="1"/>
      <protection/>
    </xf>
    <xf numFmtId="0" fontId="9" fillId="41" borderId="62" xfId="0" applyFont="1" applyFill="1" applyBorder="1" applyAlignment="1" applyProtection="1">
      <alignment horizontal="left" vertical="center" wrapText="1"/>
      <protection/>
    </xf>
    <xf numFmtId="0" fontId="9" fillId="41" borderId="23" xfId="0" applyFont="1" applyFill="1" applyBorder="1" applyAlignment="1" applyProtection="1">
      <alignment horizontal="left" vertical="center" wrapText="1"/>
      <protection/>
    </xf>
    <xf numFmtId="0" fontId="9" fillId="41" borderId="50" xfId="0" applyFont="1" applyFill="1" applyBorder="1" applyAlignment="1" applyProtection="1">
      <alignment horizontal="left" vertical="center" wrapText="1"/>
      <protection/>
    </xf>
    <xf numFmtId="0" fontId="9" fillId="41" borderId="57" xfId="0" applyFont="1" applyFill="1" applyBorder="1" applyAlignment="1" applyProtection="1">
      <alignment horizontal="center" vertical="center"/>
      <protection/>
    </xf>
    <xf numFmtId="0" fontId="9" fillId="41" borderId="33" xfId="0" applyFont="1" applyFill="1" applyBorder="1" applyAlignment="1" applyProtection="1">
      <alignment horizontal="center" vertical="center"/>
      <protection/>
    </xf>
    <xf numFmtId="0" fontId="9" fillId="41" borderId="34" xfId="0" applyFont="1" applyFill="1" applyBorder="1" applyAlignment="1" applyProtection="1">
      <alignment horizontal="center" vertical="center"/>
      <protection/>
    </xf>
    <xf numFmtId="0" fontId="9" fillId="41" borderId="45" xfId="0" applyFont="1" applyFill="1" applyBorder="1" applyAlignment="1" applyProtection="1">
      <alignment horizontal="left" vertical="center"/>
      <protection/>
    </xf>
    <xf numFmtId="0" fontId="9" fillId="41" borderId="66" xfId="0" applyFont="1" applyFill="1" applyBorder="1" applyAlignment="1" applyProtection="1">
      <alignment horizontal="left" vertical="center"/>
      <protection/>
    </xf>
    <xf numFmtId="49" fontId="9" fillId="41" borderId="44" xfId="0" applyNumberFormat="1" applyFont="1" applyFill="1" applyBorder="1" applyAlignment="1" applyProtection="1">
      <alignment horizontal="center" vertical="center"/>
      <protection/>
    </xf>
    <xf numFmtId="49" fontId="9" fillId="41" borderId="25" xfId="0" applyNumberFormat="1" applyFont="1" applyFill="1" applyBorder="1" applyAlignment="1" applyProtection="1">
      <alignment horizontal="center" vertical="center"/>
      <protection/>
    </xf>
    <xf numFmtId="0" fontId="96" fillId="0" borderId="0" xfId="0" applyFont="1" applyBorder="1" applyAlignment="1" applyProtection="1">
      <alignment horizontal="center" vertical="center"/>
      <protection locked="0"/>
    </xf>
    <xf numFmtId="0" fontId="9" fillId="41" borderId="24" xfId="0" applyFont="1" applyFill="1" applyBorder="1" applyAlignment="1" applyProtection="1">
      <alignment horizontal="left" vertical="center"/>
      <protection/>
    </xf>
    <xf numFmtId="0" fontId="9" fillId="41" borderId="44" xfId="0" applyFont="1" applyFill="1" applyBorder="1" applyAlignment="1" applyProtection="1">
      <alignment horizontal="left" vertical="center"/>
      <protection/>
    </xf>
    <xf numFmtId="0" fontId="9" fillId="41" borderId="48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96" fillId="0" borderId="0" xfId="0" applyFont="1" applyBorder="1" applyAlignment="1" applyProtection="1">
      <alignment horizontal="center"/>
      <protection locked="0"/>
    </xf>
    <xf numFmtId="0" fontId="5" fillId="44" borderId="57" xfId="0" applyFont="1" applyFill="1" applyBorder="1" applyAlignment="1" applyProtection="1">
      <alignment horizontal="right" vertical="center" wrapText="1"/>
      <protection/>
    </xf>
    <xf numFmtId="0" fontId="5" fillId="44" borderId="33" xfId="0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4" fillId="0" borderId="7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103" fillId="0" borderId="0" xfId="0" applyFont="1" applyAlignment="1" applyProtection="1">
      <alignment horizontal="center" vertical="center"/>
      <protection locked="0"/>
    </xf>
    <xf numFmtId="0" fontId="0" fillId="0" borderId="56" xfId="0" applyFont="1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44" fontId="93" fillId="41" borderId="0" xfId="109" applyNumberFormat="1" applyFont="1" applyFill="1" applyBorder="1" applyAlignment="1" applyProtection="1">
      <alignment horizontal="center"/>
      <protection locked="0"/>
    </xf>
    <xf numFmtId="0" fontId="93" fillId="41" borderId="0" xfId="109" applyFont="1" applyFill="1" applyBorder="1" applyAlignment="1" applyProtection="1">
      <alignment horizontal="center"/>
      <protection locked="0"/>
    </xf>
    <xf numFmtId="4" fontId="93" fillId="41" borderId="0" xfId="109" applyNumberFormat="1" applyFont="1" applyFill="1" applyBorder="1" applyAlignment="1" applyProtection="1">
      <alignment horizontal="center"/>
      <protection locked="0"/>
    </xf>
    <xf numFmtId="2" fontId="94" fillId="41" borderId="0" xfId="144" applyNumberFormat="1" applyFont="1" applyFill="1" applyBorder="1" applyAlignment="1" applyProtection="1">
      <alignment horizontal="center"/>
      <protection locked="0"/>
    </xf>
    <xf numFmtId="2" fontId="5" fillId="33" borderId="5" xfId="144" applyNumberFormat="1" applyFont="1" applyFill="1" applyBorder="1" applyAlignment="1" applyProtection="1">
      <alignment horizontal="left" vertical="center" wrapText="1"/>
      <protection/>
    </xf>
    <xf numFmtId="2" fontId="5" fillId="33" borderId="48" xfId="144" applyNumberFormat="1" applyFont="1" applyFill="1" applyBorder="1" applyAlignment="1" applyProtection="1">
      <alignment horizontal="left" vertical="center" wrapText="1"/>
      <protection/>
    </xf>
    <xf numFmtId="2" fontId="102" fillId="41" borderId="0" xfId="144" applyNumberFormat="1" applyFont="1" applyFill="1" applyBorder="1" applyAlignment="1" applyProtection="1">
      <alignment horizontal="center" vertical="center"/>
      <protection locked="0"/>
    </xf>
    <xf numFmtId="2" fontId="11" fillId="33" borderId="64" xfId="144" applyNumberFormat="1" applyFont="1" applyFill="1" applyBorder="1" applyAlignment="1" applyProtection="1">
      <alignment horizontal="center" vertical="center" wrapText="1"/>
      <protection/>
    </xf>
    <xf numFmtId="2" fontId="11" fillId="33" borderId="46" xfId="144" applyNumberFormat="1" applyFont="1" applyFill="1" applyBorder="1" applyAlignment="1" applyProtection="1">
      <alignment horizontal="center" vertical="center" wrapText="1"/>
      <protection/>
    </xf>
    <xf numFmtId="2" fontId="99" fillId="41" borderId="30" xfId="144" applyNumberFormat="1" applyFont="1" applyFill="1" applyBorder="1" applyAlignment="1" applyProtection="1">
      <alignment horizontal="left" vertical="center" wrapText="1"/>
      <protection locked="0"/>
    </xf>
    <xf numFmtId="2" fontId="11" fillId="33" borderId="67" xfId="144" applyNumberFormat="1" applyFont="1" applyFill="1" applyBorder="1" applyAlignment="1" applyProtection="1">
      <alignment horizontal="left" vertical="center" wrapText="1"/>
      <protection/>
    </xf>
    <xf numFmtId="2" fontId="11" fillId="33" borderId="33" xfId="144" applyNumberFormat="1" applyFont="1" applyFill="1" applyBorder="1" applyAlignment="1" applyProtection="1">
      <alignment horizontal="left" vertical="center" wrapText="1"/>
      <protection/>
    </xf>
    <xf numFmtId="1" fontId="5" fillId="42" borderId="57" xfId="144" applyNumberFormat="1" applyFont="1" applyFill="1" applyBorder="1" applyAlignment="1" applyProtection="1">
      <alignment horizontal="center" vertical="center" wrapText="1"/>
      <protection/>
    </xf>
    <xf numFmtId="1" fontId="5" fillId="42" borderId="33" xfId="144" applyNumberFormat="1" applyFont="1" applyFill="1" applyBorder="1" applyAlignment="1" applyProtection="1">
      <alignment horizontal="center" vertical="center" wrapText="1"/>
      <protection/>
    </xf>
    <xf numFmtId="2" fontId="5" fillId="0" borderId="68" xfId="144" applyNumberFormat="1" applyFont="1" applyFill="1" applyBorder="1" applyAlignment="1" applyProtection="1">
      <alignment horizontal="left" vertical="center" wrapText="1"/>
      <protection/>
    </xf>
    <xf numFmtId="2" fontId="5" fillId="0" borderId="26" xfId="144" applyNumberFormat="1" applyFont="1" applyFill="1" applyBorder="1" applyAlignment="1" applyProtection="1">
      <alignment horizontal="left" vertical="center" wrapText="1"/>
      <protection/>
    </xf>
    <xf numFmtId="2" fontId="5" fillId="0" borderId="49" xfId="144" applyNumberFormat="1" applyFont="1" applyFill="1" applyBorder="1" applyAlignment="1" applyProtection="1">
      <alignment horizontal="left" vertical="center" wrapText="1"/>
      <protection/>
    </xf>
    <xf numFmtId="2" fontId="11" fillId="33" borderId="69" xfId="144" applyNumberFormat="1" applyFont="1" applyFill="1" applyBorder="1" applyAlignment="1" applyProtection="1">
      <alignment horizontal="center" vertical="center" wrapText="1"/>
      <protection/>
    </xf>
    <xf numFmtId="2" fontId="11" fillId="33" borderId="70" xfId="144" applyNumberFormat="1" applyFont="1" applyFill="1" applyBorder="1" applyAlignment="1" applyProtection="1">
      <alignment horizontal="center" vertical="center" wrapText="1"/>
      <protection/>
    </xf>
    <xf numFmtId="2" fontId="11" fillId="33" borderId="71" xfId="144" applyNumberFormat="1" applyFont="1" applyFill="1" applyBorder="1" applyAlignment="1" applyProtection="1">
      <alignment horizontal="center" vertical="center" wrapText="1"/>
      <protection/>
    </xf>
    <xf numFmtId="2" fontId="5" fillId="33" borderId="38" xfId="144" applyNumberFormat="1" applyFont="1" applyFill="1" applyBorder="1" applyAlignment="1" applyProtection="1">
      <alignment horizontal="left" vertical="center" wrapText="1"/>
      <protection/>
    </xf>
    <xf numFmtId="2" fontId="5" fillId="33" borderId="50" xfId="144" applyNumberFormat="1" applyFont="1" applyFill="1" applyBorder="1" applyAlignment="1" applyProtection="1">
      <alignment horizontal="left" vertical="center" wrapText="1"/>
      <protection/>
    </xf>
    <xf numFmtId="4" fontId="98" fillId="41" borderId="56" xfId="144" applyNumberFormat="1" applyFont="1" applyFill="1" applyBorder="1" applyAlignment="1" applyProtection="1">
      <alignment horizontal="center"/>
      <protection locked="0"/>
    </xf>
    <xf numFmtId="2" fontId="11" fillId="0" borderId="0" xfId="144" applyNumberFormat="1" applyFont="1" applyFill="1" applyAlignment="1">
      <alignment horizontal="right"/>
      <protection/>
    </xf>
    <xf numFmtId="2" fontId="10" fillId="0" borderId="0" xfId="144" applyNumberFormat="1" applyFont="1" applyBorder="1" applyAlignment="1">
      <alignment horizontal="right"/>
      <protection/>
    </xf>
    <xf numFmtId="2" fontId="10" fillId="0" borderId="0" xfId="144" applyNumberFormat="1" applyFont="1" applyFill="1" applyAlignment="1">
      <alignment horizontal="center"/>
      <protection/>
    </xf>
    <xf numFmtId="2" fontId="5" fillId="0" borderId="72" xfId="144" applyNumberFormat="1" applyFont="1" applyFill="1" applyBorder="1" applyAlignment="1" applyProtection="1">
      <alignment horizontal="left" vertical="center" wrapText="1"/>
      <protection/>
    </xf>
    <xf numFmtId="2" fontId="5" fillId="0" borderId="45" xfId="144" applyNumberFormat="1" applyFont="1" applyFill="1" applyBorder="1" applyAlignment="1" applyProtection="1">
      <alignment horizontal="left" vertical="center" wrapText="1"/>
      <protection/>
    </xf>
    <xf numFmtId="2" fontId="5" fillId="0" borderId="43" xfId="144" applyNumberFormat="1" applyFont="1" applyFill="1" applyBorder="1" applyAlignment="1" applyProtection="1">
      <alignment horizontal="left" vertical="center" wrapText="1"/>
      <protection/>
    </xf>
    <xf numFmtId="2" fontId="11" fillId="33" borderId="42" xfId="144" applyNumberFormat="1" applyFont="1" applyFill="1" applyBorder="1" applyAlignment="1" applyProtection="1">
      <alignment horizontal="center" vertical="center" wrapText="1"/>
      <protection/>
    </xf>
    <xf numFmtId="2" fontId="11" fillId="33" borderId="31" xfId="144" applyNumberFormat="1" applyFont="1" applyFill="1" applyBorder="1" applyAlignment="1" applyProtection="1">
      <alignment horizontal="center" vertical="center" wrapText="1"/>
      <protection/>
    </xf>
    <xf numFmtId="2" fontId="11" fillId="33" borderId="73" xfId="144" applyNumberFormat="1" applyFont="1" applyFill="1" applyBorder="1" applyAlignment="1" applyProtection="1">
      <alignment horizontal="center" vertical="center" wrapText="1"/>
      <protection/>
    </xf>
    <xf numFmtId="2" fontId="11" fillId="33" borderId="47" xfId="144" applyNumberFormat="1" applyFont="1" applyFill="1" applyBorder="1" applyAlignment="1" applyProtection="1">
      <alignment horizontal="center" vertical="center" wrapText="1"/>
      <protection/>
    </xf>
    <xf numFmtId="2" fontId="11" fillId="33" borderId="57" xfId="144" applyNumberFormat="1" applyFont="1" applyFill="1" applyBorder="1" applyAlignment="1" applyProtection="1">
      <alignment horizontal="center" vertical="center" wrapText="1"/>
      <protection/>
    </xf>
    <xf numFmtId="2" fontId="11" fillId="33" borderId="33" xfId="144" applyNumberFormat="1" applyFont="1" applyFill="1" applyBorder="1" applyAlignment="1" applyProtection="1">
      <alignment horizontal="center" vertical="center" wrapText="1"/>
      <protection/>
    </xf>
    <xf numFmtId="0" fontId="13" fillId="41" borderId="0" xfId="109" applyFont="1" applyFill="1" applyBorder="1" applyAlignment="1" applyProtection="1">
      <alignment horizontal="left" vertical="center" wrapText="1"/>
      <protection/>
    </xf>
    <xf numFmtId="0" fontId="9" fillId="41" borderId="0" xfId="109" applyFont="1" applyFill="1" applyBorder="1" applyAlignment="1" applyProtection="1">
      <alignment horizontal="left" vertical="center" wrapText="1"/>
      <protection/>
    </xf>
    <xf numFmtId="0" fontId="9" fillId="41" borderId="0" xfId="109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/>
      <protection/>
    </xf>
  </cellXfs>
  <cellStyles count="200">
    <cellStyle name="Normal" xfId="0"/>
    <cellStyle name="&#13;&#10;JournalTemplate=C:\COMFO\CTALK\JOURSTD.TPL&#13;&#10;LbStateAddress=3 3 0 251 1 89 2 311&#13;&#10;LbStateJou" xfId="15"/>
    <cellStyle name="20% - Ênfase1" xfId="16"/>
    <cellStyle name="20% - Ênfase1 100" xfId="17"/>
    <cellStyle name="20% - Ênfase2" xfId="18"/>
    <cellStyle name="20% - Ênfase3" xfId="19"/>
    <cellStyle name="20% - Ênfase4" xfId="20"/>
    <cellStyle name="20% - Ênfase5" xfId="21"/>
    <cellStyle name="20% - Ênfase6" xfId="22"/>
    <cellStyle name="40% - Ênfase1" xfId="23"/>
    <cellStyle name="40% - Ênfase2" xfId="24"/>
    <cellStyle name="40% - Ênfase3" xfId="25"/>
    <cellStyle name="40% - Ênfase4" xfId="26"/>
    <cellStyle name="40% - Ênfase5" xfId="27"/>
    <cellStyle name="40% - Ênfase6" xfId="28"/>
    <cellStyle name="60% - Accent1" xfId="29"/>
    <cellStyle name="60% - Ênfase1" xfId="30"/>
    <cellStyle name="60% - Ênfase2" xfId="31"/>
    <cellStyle name="60% - Ênfase3" xfId="32"/>
    <cellStyle name="60% - Ênfase4" xfId="33"/>
    <cellStyle name="60% - Ênfase5" xfId="34"/>
    <cellStyle name="60% - Ênfase6" xfId="35"/>
    <cellStyle name="60% - Ênfase6 37" xfId="36"/>
    <cellStyle name="Accent1" xfId="37"/>
    <cellStyle name="Bom" xfId="38"/>
    <cellStyle name="Cálculo" xfId="39"/>
    <cellStyle name="Célula de Verificação" xfId="40"/>
    <cellStyle name="Célula Vinculada" xfId="41"/>
    <cellStyle name="Check Cell" xfId="42"/>
    <cellStyle name="Comma_Arauco Piping list" xfId="43"/>
    <cellStyle name="Comma0" xfId="44"/>
    <cellStyle name="CORES" xfId="45"/>
    <cellStyle name="Currency [0]_Arauco Piping list" xfId="46"/>
    <cellStyle name="Currency_Arauco Piping list" xfId="47"/>
    <cellStyle name="Currency0" xfId="48"/>
    <cellStyle name="Data" xfId="49"/>
    <cellStyle name="Date" xfId="50"/>
    <cellStyle name="Ênfase1" xfId="51"/>
    <cellStyle name="Ênfase2" xfId="52"/>
    <cellStyle name="Ênfase3" xfId="53"/>
    <cellStyle name="Ênfase4" xfId="54"/>
    <cellStyle name="Ênfase5" xfId="55"/>
    <cellStyle name="Ênfase6" xfId="56"/>
    <cellStyle name="Entrada" xfId="57"/>
    <cellStyle name="Euro" xfId="58"/>
    <cellStyle name="Excel Built-in Excel Built-in Excel Built-in Excel Built-in Excel Built-in Excel Built-in Excel Built-in Excel Built-in Separador de milhares 4" xfId="59"/>
    <cellStyle name="Excel Built-in Excel Built-in Excel Built-in Excel Built-in Excel Built-in Excel Built-in Excel Built-in Separador de milhares 4" xfId="60"/>
    <cellStyle name="Excel Built-in Normal" xfId="61"/>
    <cellStyle name="Excel Built-in Normal 1" xfId="62"/>
    <cellStyle name="Excel Built-in Normal 2" xfId="63"/>
    <cellStyle name="Excel Built-in Normal 3" xfId="64"/>
    <cellStyle name="Excel_BuiltIn_Comma" xfId="65"/>
    <cellStyle name="Fixed" xfId="66"/>
    <cellStyle name="Fixo" xfId="67"/>
    <cellStyle name="Followed Hyperlink" xfId="68"/>
    <cellStyle name="Good" xfId="69"/>
    <cellStyle name="Grey" xfId="70"/>
    <cellStyle name="HEADER" xfId="71"/>
    <cellStyle name="Heading" xfId="72"/>
    <cellStyle name="Heading 1" xfId="73"/>
    <cellStyle name="Heading 2" xfId="74"/>
    <cellStyle name="Heading1" xfId="75"/>
    <cellStyle name="Hiperlink 2" xfId="76"/>
    <cellStyle name="Hyperlink" xfId="77"/>
    <cellStyle name="Followed Hyperlink" xfId="78"/>
    <cellStyle name="Incorreto" xfId="79"/>
    <cellStyle name="Indefinido" xfId="80"/>
    <cellStyle name="Input" xfId="81"/>
    <cellStyle name="Input [yellow]" xfId="82"/>
    <cellStyle name="Linked Cell" xfId="83"/>
    <cellStyle name="material" xfId="84"/>
    <cellStyle name="Milliers [0]_after_discount" xfId="85"/>
    <cellStyle name="Milliers_after_discount" xfId="86"/>
    <cellStyle name="MINIPG" xfId="87"/>
    <cellStyle name="Model" xfId="88"/>
    <cellStyle name="Currency" xfId="89"/>
    <cellStyle name="Currency [0]" xfId="90"/>
    <cellStyle name="Moeda 2" xfId="91"/>
    <cellStyle name="Moeda 3" xfId="92"/>
    <cellStyle name="Moeda 4" xfId="93"/>
    <cellStyle name="Monétaire [0]_after_discount" xfId="94"/>
    <cellStyle name="Monétaire_after_discount" xfId="95"/>
    <cellStyle name="Neutra" xfId="96"/>
    <cellStyle name="Neutral" xfId="97"/>
    <cellStyle name="Normal - Style1" xfId="98"/>
    <cellStyle name="Normal 10" xfId="99"/>
    <cellStyle name="Normal 11" xfId="100"/>
    <cellStyle name="Normal 12" xfId="101"/>
    <cellStyle name="Normal 13" xfId="102"/>
    <cellStyle name="Normal 14" xfId="103"/>
    <cellStyle name="Normal 15" xfId="104"/>
    <cellStyle name="Normal 16" xfId="105"/>
    <cellStyle name="Normal 17" xfId="106"/>
    <cellStyle name="Normal 18" xfId="107"/>
    <cellStyle name="Normal 19" xfId="108"/>
    <cellStyle name="Normal 2" xfId="109"/>
    <cellStyle name="Normal 2 2" xfId="110"/>
    <cellStyle name="Normal 20" xfId="111"/>
    <cellStyle name="Normal 21" xfId="112"/>
    <cellStyle name="Normal 22" xfId="113"/>
    <cellStyle name="Normal 23" xfId="114"/>
    <cellStyle name="Normal 24" xfId="115"/>
    <cellStyle name="Normal 25" xfId="116"/>
    <cellStyle name="Normal 26" xfId="117"/>
    <cellStyle name="Normal 27" xfId="118"/>
    <cellStyle name="Normal 28" xfId="119"/>
    <cellStyle name="Normal 29" xfId="120"/>
    <cellStyle name="Normal 3" xfId="121"/>
    <cellStyle name="Normal 3 2" xfId="122"/>
    <cellStyle name="Normal 3 3" xfId="123"/>
    <cellStyle name="Normal 3 4" xfId="124"/>
    <cellStyle name="Normal 30" xfId="125"/>
    <cellStyle name="Normal 31" xfId="126"/>
    <cellStyle name="Normal 32" xfId="127"/>
    <cellStyle name="Normal 33" xfId="128"/>
    <cellStyle name="Normal 34" xfId="129"/>
    <cellStyle name="Normal 35" xfId="130"/>
    <cellStyle name="Normal 36" xfId="131"/>
    <cellStyle name="Normal 4" xfId="132"/>
    <cellStyle name="Normal 5" xfId="133"/>
    <cellStyle name="Normal 5 2" xfId="134"/>
    <cellStyle name="Normal 6" xfId="135"/>
    <cellStyle name="Normal 6 2" xfId="136"/>
    <cellStyle name="Normal 6 2 2" xfId="137"/>
    <cellStyle name="Normal 6 3" xfId="138"/>
    <cellStyle name="Normal 7" xfId="139"/>
    <cellStyle name="Normal 7 2" xfId="140"/>
    <cellStyle name="Normal 8" xfId="141"/>
    <cellStyle name="Normal 8 2" xfId="142"/>
    <cellStyle name="Normal 9" xfId="143"/>
    <cellStyle name="Normal_Plan1" xfId="144"/>
    <cellStyle name="Normal1" xfId="145"/>
    <cellStyle name="Normal2" xfId="146"/>
    <cellStyle name="Normal3" xfId="147"/>
    <cellStyle name="Nota" xfId="148"/>
    <cellStyle name="Note" xfId="149"/>
    <cellStyle name="Œ…‹æØ‚è [0.00]_COST_SUM" xfId="150"/>
    <cellStyle name="Œ…‹æØ‚è_COST_SUM" xfId="151"/>
    <cellStyle name="Percent [2]" xfId="152"/>
    <cellStyle name="Percent_Sheet1" xfId="153"/>
    <cellStyle name="Percentual" xfId="154"/>
    <cellStyle name="Ponto" xfId="155"/>
    <cellStyle name="Percent" xfId="156"/>
    <cellStyle name="Porcentagem 2" xfId="157"/>
    <cellStyle name="Porcentagem 2 2" xfId="158"/>
    <cellStyle name="Porcentagem 3" xfId="159"/>
    <cellStyle name="Porcentagem 3 2" xfId="160"/>
    <cellStyle name="Porcentagem 4" xfId="161"/>
    <cellStyle name="Porcentagem 4 2" xfId="162"/>
    <cellStyle name="Porcentagem 5" xfId="163"/>
    <cellStyle name="Porcentagem 5 2" xfId="164"/>
    <cellStyle name="Porcentagem 6" xfId="165"/>
    <cellStyle name="Result" xfId="166"/>
    <cellStyle name="Result2" xfId="167"/>
    <cellStyle name="Saída" xfId="168"/>
    <cellStyle name="Sep. milhar [0]" xfId="169"/>
    <cellStyle name="Separador de m" xfId="170"/>
    <cellStyle name="Comma" xfId="171"/>
    <cellStyle name="Comma [0]" xfId="172"/>
    <cellStyle name="Separador de milhares 2" xfId="173"/>
    <cellStyle name="Separador de milhares 2 2" xfId="174"/>
    <cellStyle name="Separador de milhares 3" xfId="175"/>
    <cellStyle name="Separador de milhares 3 2" xfId="176"/>
    <cellStyle name="Separador de milhares 4" xfId="177"/>
    <cellStyle name="Separador de milhares 5" xfId="178"/>
    <cellStyle name="Separador de milhares 6" xfId="179"/>
    <cellStyle name="Separador de milhares 6 2" xfId="180"/>
    <cellStyle name="Sepavador de milhares [0]_Pasta2" xfId="181"/>
    <cellStyle name="Standard_RP100_01 (metr.)" xfId="182"/>
    <cellStyle name="subhead" xfId="183"/>
    <cellStyle name="SUBTIT" xfId="184"/>
    <cellStyle name="SUBTIT 2" xfId="185"/>
    <cellStyle name="Texto de Aviso" xfId="186"/>
    <cellStyle name="Texto Explicativo" xfId="187"/>
    <cellStyle name="Título" xfId="188"/>
    <cellStyle name="Título 1" xfId="189"/>
    <cellStyle name="Título 1 1" xfId="190"/>
    <cellStyle name="Título 2" xfId="191"/>
    <cellStyle name="Título 3" xfId="192"/>
    <cellStyle name="Título 4" xfId="193"/>
    <cellStyle name="Título 5" xfId="194"/>
    <cellStyle name="Titulo1" xfId="195"/>
    <cellStyle name="Titulo2" xfId="196"/>
    <cellStyle name="Total" xfId="197"/>
    <cellStyle name="Vírgula 10" xfId="198"/>
    <cellStyle name="Vírgula 11" xfId="199"/>
    <cellStyle name="Vírgula 2" xfId="200"/>
    <cellStyle name="Vírgula 2 2" xfId="201"/>
    <cellStyle name="Vírgula 2 3" xfId="202"/>
    <cellStyle name="Vírgula 3" xfId="203"/>
    <cellStyle name="Vírgula 3 2" xfId="204"/>
    <cellStyle name="Vírgula 4" xfId="205"/>
    <cellStyle name="Vírgula 5" xfId="206"/>
    <cellStyle name="Vírgula 5 2" xfId="207"/>
    <cellStyle name="Vírgula 6" xfId="208"/>
    <cellStyle name="Vírgula 6 2" xfId="209"/>
    <cellStyle name="Vírgula 7" xfId="210"/>
    <cellStyle name="Vírgula 8" xfId="211"/>
    <cellStyle name="Vírgula 9" xfId="212"/>
    <cellStyle name="Warning Text" xfId="2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OLPI%202013\MUNICIPIOS\TOCANTINS\Documents%20and%20Settings\xxx\Desktop\1%20planilha%20ruas%20grupo%206%20com%20calcad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projetos\Meus%20documentos\Planilhas\OR&#199;AMENTO%202.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xxx\Desktop\1%20planilha%20ruas%20grupo%206%20com%20calcad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eus%20documentos\Downloads\crono%20e%20qci%20glob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u&#225;rio\Desktop\VOLPI%20-%20arquivos\TRABALHO%20THIAGO%20-%202013-08\REVIS&#195;O%20-%20PAC%202%20-%20Cal&#231;amento%20Poli&#233;drico%20-%20Ub&#225;%20-%20AGO-13\PAC%202%20-%20QCI%20GLOBAL_REVIS&#195;O%20AGO-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__BIBLIOTECA%20VOLPI%20(atualizado%2003-07-18)\MODELOS%20DE%20DOCUMENTOS%20T&#201;CNICOS\4-PLANILHAS\_Modelo_PLANILHA-Estado%20e%20RP_02-04-20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OC03\Documents\Volpi\2020\Pirauba\1066.763-21-2019_MTUR_Pavimenta&#231;&#227;o%20de%20Acesso%20a%20Pra&#231;a%20Matriz-20201007T134221Z-001\2020\DOC.%20T&#201;CNICA%20AGOSTO-20\PLANILHA_1066.763-21-20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OC03\Downloads\PLANILHA%20EMPRE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MEMORIA"/>
      <sheetName val="CRON."/>
      <sheetName val="QC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UMOS"/>
      <sheetName val="COMPOS."/>
      <sheetName val="ORÇAMENTO"/>
      <sheetName val="CONCRETO FUNDAÇÃO"/>
      <sheetName val="CONCRETO ESTRUTURA"/>
      <sheetName val="PARETO  |  ABC"/>
      <sheetName val="GRÁFICO"/>
    </sheetNames>
    <sheetDataSet>
      <sheetData sheetId="0">
        <row r="8">
          <cell r="G8">
            <v>2.89</v>
          </cell>
        </row>
        <row r="11">
          <cell r="B11" t="str">
            <v>  Pedreiro de acabamento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MEMORIA"/>
      <sheetName val="CRON."/>
      <sheetName val="QC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rono 2"/>
      <sheetName val="crono 1"/>
      <sheetName val="QC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sfalto"/>
      <sheetName val="Calçamento alguns bairros"/>
      <sheetName val="MEMORIA POLIÉDRICO"/>
      <sheetName val="QCI GERAL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SINAPI"/>
      <sheetName val="Memória"/>
      <sheetName val="Cronogram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4">
          <cell r="O4">
            <v>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EMPRESA"/>
      <sheetName val="CRONOGRAMA EMPRESA"/>
      <sheetName val="CRONO PLE"/>
      <sheetName val="EVENTOGRAMA"/>
      <sheetName val="Banco de Dad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showGridLines="0" showZeros="0" tabSelected="1" view="pageBreakPreview" zoomScaleSheetLayoutView="100" zoomScalePageLayoutView="0" workbookViewId="0" topLeftCell="A1">
      <selection activeCell="A1" sqref="A1:I1"/>
    </sheetView>
  </sheetViews>
  <sheetFormatPr defaultColWidth="9.140625" defaultRowHeight="12.75"/>
  <cols>
    <col min="1" max="1" width="11.421875" style="1" customWidth="1"/>
    <col min="2" max="2" width="10.7109375" style="1" customWidth="1"/>
    <col min="3" max="3" width="14.28125" style="1" customWidth="1"/>
    <col min="4" max="4" width="45.7109375" style="147" customWidth="1"/>
    <col min="5" max="5" width="6.57421875" style="1" customWidth="1"/>
    <col min="6" max="6" width="9.7109375" style="1" customWidth="1"/>
    <col min="7" max="7" width="10.421875" style="1" bestFit="1" customWidth="1"/>
    <col min="8" max="8" width="11.7109375" style="1" customWidth="1"/>
    <col min="9" max="9" width="14.140625" style="1" bestFit="1" customWidth="1"/>
    <col min="10" max="10" width="18.421875" style="1" customWidth="1"/>
    <col min="11" max="11" width="14.28125" style="1" bestFit="1" customWidth="1"/>
    <col min="12" max="12" width="17.57421875" style="1" customWidth="1"/>
    <col min="13" max="13" width="16.421875" style="1" customWidth="1"/>
    <col min="14" max="16384" width="9.140625" style="1" customWidth="1"/>
  </cols>
  <sheetData>
    <row r="1" spans="1:9" ht="90" customHeight="1" thickBot="1">
      <c r="A1" s="262" t="s">
        <v>110</v>
      </c>
      <c r="B1" s="262"/>
      <c r="C1" s="262"/>
      <c r="D1" s="262"/>
      <c r="E1" s="262"/>
      <c r="F1" s="262"/>
      <c r="G1" s="262"/>
      <c r="H1" s="262"/>
      <c r="I1" s="262"/>
    </row>
    <row r="2" spans="1:9" ht="18" customHeight="1" thickBot="1">
      <c r="A2" s="279" t="s">
        <v>2</v>
      </c>
      <c r="B2" s="280"/>
      <c r="C2" s="280"/>
      <c r="D2" s="280"/>
      <c r="E2" s="280"/>
      <c r="F2" s="280"/>
      <c r="G2" s="280"/>
      <c r="H2" s="280"/>
      <c r="I2" s="281"/>
    </row>
    <row r="3" spans="1:9" ht="15" customHeight="1">
      <c r="A3" s="75" t="s">
        <v>26</v>
      </c>
      <c r="B3" s="159" t="s">
        <v>89</v>
      </c>
      <c r="C3" s="159"/>
      <c r="D3" s="159"/>
      <c r="E3" s="144"/>
      <c r="F3" s="76" t="s">
        <v>40</v>
      </c>
      <c r="G3" s="282" t="s">
        <v>111</v>
      </c>
      <c r="H3" s="282"/>
      <c r="I3" s="283"/>
    </row>
    <row r="4" spans="1:9" ht="15" customHeight="1">
      <c r="A4" s="273" t="s">
        <v>39</v>
      </c>
      <c r="B4" s="275" t="s">
        <v>194</v>
      </c>
      <c r="C4" s="275"/>
      <c r="D4" s="275"/>
      <c r="E4" s="276"/>
      <c r="F4" s="257" t="s">
        <v>72</v>
      </c>
      <c r="G4" s="258"/>
      <c r="H4" s="258" t="s">
        <v>196</v>
      </c>
      <c r="I4" s="259"/>
    </row>
    <row r="5" spans="1:9" ht="15" customHeight="1">
      <c r="A5" s="274"/>
      <c r="B5" s="277"/>
      <c r="C5" s="277"/>
      <c r="D5" s="277"/>
      <c r="E5" s="278"/>
      <c r="F5" s="257" t="s">
        <v>27</v>
      </c>
      <c r="G5" s="258"/>
      <c r="H5" s="260">
        <f ca="1">TODAY()</f>
        <v>44222</v>
      </c>
      <c r="I5" s="261"/>
    </row>
    <row r="6" spans="1:9" ht="13.5">
      <c r="A6" s="77" t="s">
        <v>9</v>
      </c>
      <c r="B6" s="264" t="s">
        <v>195</v>
      </c>
      <c r="C6" s="264"/>
      <c r="D6" s="264"/>
      <c r="E6" s="265"/>
      <c r="F6" s="257" t="s">
        <v>28</v>
      </c>
      <c r="G6" s="258"/>
      <c r="H6" s="284" t="s">
        <v>112</v>
      </c>
      <c r="I6" s="285"/>
    </row>
    <row r="7" spans="1:13" ht="15" customHeight="1">
      <c r="A7" s="287" t="s">
        <v>29</v>
      </c>
      <c r="B7" s="288"/>
      <c r="C7" s="288"/>
      <c r="D7" s="288"/>
      <c r="E7" s="289"/>
      <c r="F7" s="257" t="s">
        <v>6</v>
      </c>
      <c r="G7" s="258"/>
      <c r="H7" s="258"/>
      <c r="I7" s="259"/>
      <c r="M7" s="212"/>
    </row>
    <row r="8" spans="1:9" ht="30" customHeight="1">
      <c r="A8" s="263" t="s">
        <v>114</v>
      </c>
      <c r="B8" s="264"/>
      <c r="C8" s="264"/>
      <c r="D8" s="264"/>
      <c r="E8" s="265"/>
      <c r="F8" s="266" t="s">
        <v>30</v>
      </c>
      <c r="G8" s="268" t="s">
        <v>4</v>
      </c>
      <c r="H8" s="158" t="s">
        <v>31</v>
      </c>
      <c r="I8" s="78" t="s">
        <v>13</v>
      </c>
    </row>
    <row r="9" spans="1:9" ht="15" customHeight="1" thickBot="1">
      <c r="A9" s="270" t="s">
        <v>115</v>
      </c>
      <c r="B9" s="271"/>
      <c r="C9" s="271"/>
      <c r="D9" s="271"/>
      <c r="E9" s="272"/>
      <c r="F9" s="267"/>
      <c r="G9" s="269"/>
      <c r="H9" s="79" t="s">
        <v>12</v>
      </c>
      <c r="I9" s="111">
        <v>0.196</v>
      </c>
    </row>
    <row r="10" spans="1:9" ht="39" customHeight="1" thickBot="1">
      <c r="A10" s="80" t="s">
        <v>0</v>
      </c>
      <c r="B10" s="81" t="s">
        <v>3</v>
      </c>
      <c r="C10" s="81" t="s">
        <v>73</v>
      </c>
      <c r="D10" s="81" t="s">
        <v>1</v>
      </c>
      <c r="E10" s="81" t="s">
        <v>8</v>
      </c>
      <c r="F10" s="81" t="s">
        <v>42</v>
      </c>
      <c r="G10" s="82" t="s">
        <v>11</v>
      </c>
      <c r="H10" s="82" t="s">
        <v>14</v>
      </c>
      <c r="I10" s="83" t="s">
        <v>5</v>
      </c>
    </row>
    <row r="11" spans="1:9" ht="14.25" thickBot="1">
      <c r="A11" s="138"/>
      <c r="B11" s="139"/>
      <c r="C11" s="139"/>
      <c r="D11" s="85" t="s">
        <v>38</v>
      </c>
      <c r="E11" s="84"/>
      <c r="F11" s="84"/>
      <c r="G11" s="86"/>
      <c r="H11" s="86"/>
      <c r="I11" s="87">
        <f>I12</f>
        <v>300084.88</v>
      </c>
    </row>
    <row r="12" spans="1:9" ht="14.25" thickBot="1">
      <c r="A12" s="88">
        <v>1</v>
      </c>
      <c r="B12" s="89"/>
      <c r="C12" s="89"/>
      <c r="D12" s="90" t="s">
        <v>141</v>
      </c>
      <c r="E12" s="89"/>
      <c r="F12" s="89"/>
      <c r="G12" s="91"/>
      <c r="H12" s="91"/>
      <c r="I12" s="92">
        <f>I13+I15+I17+I27+I36+I42+I48+I54</f>
        <v>300084.88</v>
      </c>
    </row>
    <row r="13" spans="1:9" ht="13.5">
      <c r="A13" s="176" t="s">
        <v>7</v>
      </c>
      <c r="B13" s="177"/>
      <c r="C13" s="177"/>
      <c r="D13" s="178" t="s">
        <v>117</v>
      </c>
      <c r="E13" s="179"/>
      <c r="F13" s="180"/>
      <c r="G13" s="180"/>
      <c r="H13" s="181"/>
      <c r="I13" s="182">
        <f>SUM(I14:I14)</f>
        <v>7721</v>
      </c>
    </row>
    <row r="14" spans="1:9" ht="15" customHeight="1">
      <c r="A14" s="183" t="s">
        <v>41</v>
      </c>
      <c r="B14" s="150" t="s">
        <v>116</v>
      </c>
      <c r="C14" s="102" t="s">
        <v>85</v>
      </c>
      <c r="D14" s="184" t="s">
        <v>117</v>
      </c>
      <c r="E14" s="102" t="s">
        <v>93</v>
      </c>
      <c r="F14" s="102">
        <v>4</v>
      </c>
      <c r="G14" s="156">
        <v>1613.92</v>
      </c>
      <c r="H14" s="185">
        <f>ROUND(G14+(G14*$I$9),2)</f>
        <v>1930.25</v>
      </c>
      <c r="I14" s="185">
        <f>ROUND(F14*H14,2)</f>
        <v>7721</v>
      </c>
    </row>
    <row r="15" spans="1:9" ht="14.25" thickBot="1">
      <c r="A15" s="170" t="s">
        <v>43</v>
      </c>
      <c r="B15" s="171"/>
      <c r="C15" s="171"/>
      <c r="D15" s="172" t="s">
        <v>118</v>
      </c>
      <c r="E15" s="173"/>
      <c r="F15" s="174"/>
      <c r="G15" s="210"/>
      <c r="H15" s="174"/>
      <c r="I15" s="175">
        <f>SUM(I16)</f>
        <v>1094.03</v>
      </c>
    </row>
    <row r="16" spans="1:9" ht="27.75" thickBot="1">
      <c r="A16" s="97" t="s">
        <v>44</v>
      </c>
      <c r="B16" s="149" t="s">
        <v>119</v>
      </c>
      <c r="C16" s="98" t="s">
        <v>85</v>
      </c>
      <c r="D16" s="148" t="s">
        <v>120</v>
      </c>
      <c r="E16" s="98" t="s">
        <v>32</v>
      </c>
      <c r="F16" s="98">
        <v>2.88</v>
      </c>
      <c r="G16" s="156">
        <v>317.62</v>
      </c>
      <c r="H16" s="99">
        <f aca="true" t="shared" si="0" ref="H16:H24">ROUND(G16+(G16*$I$9),2)</f>
        <v>379.87</v>
      </c>
      <c r="I16" s="100">
        <f aca="true" t="shared" si="1" ref="I16:I22">ROUND(F16*H16,2)</f>
        <v>1094.03</v>
      </c>
    </row>
    <row r="17" spans="1:9" ht="14.25" thickBot="1">
      <c r="A17" s="93" t="s">
        <v>46</v>
      </c>
      <c r="B17" s="94"/>
      <c r="C17" s="94"/>
      <c r="D17" s="95" t="s">
        <v>121</v>
      </c>
      <c r="E17" s="109"/>
      <c r="F17" s="110"/>
      <c r="G17" s="211">
        <v>0</v>
      </c>
      <c r="H17" s="209"/>
      <c r="I17" s="96">
        <f>SUM(I18:I26)</f>
        <v>8341.31</v>
      </c>
    </row>
    <row r="18" spans="1:9" ht="54">
      <c r="A18" s="97" t="s">
        <v>47</v>
      </c>
      <c r="B18" s="188" t="s">
        <v>161</v>
      </c>
      <c r="C18" s="98" t="s">
        <v>85</v>
      </c>
      <c r="D18" s="148" t="s">
        <v>158</v>
      </c>
      <c r="E18" s="98" t="s">
        <v>35</v>
      </c>
      <c r="F18" s="98">
        <v>4</v>
      </c>
      <c r="G18" s="156">
        <v>111.29</v>
      </c>
      <c r="H18" s="99">
        <f t="shared" si="0"/>
        <v>133.1</v>
      </c>
      <c r="I18" s="100">
        <f t="shared" si="1"/>
        <v>532.4</v>
      </c>
    </row>
    <row r="19" spans="1:9" ht="27">
      <c r="A19" s="97" t="s">
        <v>48</v>
      </c>
      <c r="B19" s="186" t="s">
        <v>90</v>
      </c>
      <c r="C19" s="98" t="s">
        <v>96</v>
      </c>
      <c r="D19" s="148" t="s">
        <v>94</v>
      </c>
      <c r="E19" s="98" t="s">
        <v>32</v>
      </c>
      <c r="F19" s="102">
        <v>26.04</v>
      </c>
      <c r="G19" s="156">
        <v>20.52</v>
      </c>
      <c r="H19" s="99">
        <f t="shared" si="0"/>
        <v>24.54</v>
      </c>
      <c r="I19" s="103">
        <f t="shared" si="1"/>
        <v>639.02</v>
      </c>
    </row>
    <row r="20" spans="1:9" ht="94.5">
      <c r="A20" s="97" t="s">
        <v>49</v>
      </c>
      <c r="B20" s="186" t="s">
        <v>162</v>
      </c>
      <c r="C20" s="98" t="s">
        <v>76</v>
      </c>
      <c r="D20" s="148" t="s">
        <v>80</v>
      </c>
      <c r="E20" s="98" t="s">
        <v>33</v>
      </c>
      <c r="F20" s="102">
        <v>23.44</v>
      </c>
      <c r="G20" s="156">
        <v>6.02</v>
      </c>
      <c r="H20" s="99">
        <f t="shared" si="0"/>
        <v>7.2</v>
      </c>
      <c r="I20" s="103">
        <f t="shared" si="1"/>
        <v>168.77</v>
      </c>
    </row>
    <row r="21" spans="1:9" ht="40.5">
      <c r="A21" s="97" t="s">
        <v>50</v>
      </c>
      <c r="B21" s="151" t="s">
        <v>163</v>
      </c>
      <c r="C21" s="98" t="s">
        <v>76</v>
      </c>
      <c r="D21" s="148" t="s">
        <v>82</v>
      </c>
      <c r="E21" s="98" t="s">
        <v>32</v>
      </c>
      <c r="F21" s="102">
        <v>26.04</v>
      </c>
      <c r="G21" s="156">
        <v>4.6</v>
      </c>
      <c r="H21" s="99">
        <f t="shared" si="0"/>
        <v>5.5</v>
      </c>
      <c r="I21" s="103">
        <f t="shared" si="1"/>
        <v>143.22</v>
      </c>
    </row>
    <row r="22" spans="1:9" ht="67.5">
      <c r="A22" s="97" t="s">
        <v>51</v>
      </c>
      <c r="B22" s="151" t="s">
        <v>164</v>
      </c>
      <c r="C22" s="98" t="s">
        <v>76</v>
      </c>
      <c r="D22" s="148" t="s">
        <v>36</v>
      </c>
      <c r="E22" s="98" t="s">
        <v>34</v>
      </c>
      <c r="F22" s="102">
        <v>28</v>
      </c>
      <c r="G22" s="156">
        <v>89.43</v>
      </c>
      <c r="H22" s="99">
        <f t="shared" si="0"/>
        <v>106.96</v>
      </c>
      <c r="I22" s="103">
        <f t="shared" si="1"/>
        <v>2994.88</v>
      </c>
    </row>
    <row r="23" spans="1:9" ht="54">
      <c r="A23" s="97" t="s">
        <v>127</v>
      </c>
      <c r="B23" s="151" t="s">
        <v>165</v>
      </c>
      <c r="C23" s="98" t="s">
        <v>76</v>
      </c>
      <c r="D23" s="148" t="s">
        <v>159</v>
      </c>
      <c r="E23" s="98" t="s">
        <v>33</v>
      </c>
      <c r="F23" s="102">
        <v>1.12</v>
      </c>
      <c r="G23" s="156">
        <v>211.01</v>
      </c>
      <c r="H23" s="99">
        <f t="shared" si="0"/>
        <v>252.37</v>
      </c>
      <c r="I23" s="103">
        <f>ROUND(F23*H23,2)</f>
        <v>282.65</v>
      </c>
    </row>
    <row r="24" spans="1:9" ht="27">
      <c r="A24" s="97" t="s">
        <v>128</v>
      </c>
      <c r="B24" s="151" t="s">
        <v>166</v>
      </c>
      <c r="C24" s="98" t="s">
        <v>76</v>
      </c>
      <c r="D24" s="148" t="s">
        <v>45</v>
      </c>
      <c r="E24" s="98" t="s">
        <v>33</v>
      </c>
      <c r="F24" s="102">
        <v>18.03</v>
      </c>
      <c r="G24" s="156">
        <v>24.04</v>
      </c>
      <c r="H24" s="99">
        <f t="shared" si="0"/>
        <v>28.75</v>
      </c>
      <c r="I24" s="103">
        <f>ROUND(F24*H24,2)</f>
        <v>518.36</v>
      </c>
    </row>
    <row r="25" spans="1:9" ht="54">
      <c r="A25" s="97" t="s">
        <v>129</v>
      </c>
      <c r="B25" s="149" t="s">
        <v>122</v>
      </c>
      <c r="C25" s="98" t="s">
        <v>85</v>
      </c>
      <c r="D25" s="148" t="s">
        <v>160</v>
      </c>
      <c r="E25" s="98" t="s">
        <v>35</v>
      </c>
      <c r="F25" s="98">
        <v>4</v>
      </c>
      <c r="G25" s="156">
        <v>634.59</v>
      </c>
      <c r="H25" s="99">
        <f>ROUND(G25+(G25*$I$9),2)</f>
        <v>758.97</v>
      </c>
      <c r="I25" s="100">
        <f>ROUND(F25*H25,2)</f>
        <v>3035.88</v>
      </c>
    </row>
    <row r="26" spans="1:9" ht="41.25" thickBot="1">
      <c r="A26" s="97" t="s">
        <v>129</v>
      </c>
      <c r="B26" s="149" t="s">
        <v>167</v>
      </c>
      <c r="C26" s="98" t="s">
        <v>76</v>
      </c>
      <c r="D26" s="148" t="s">
        <v>81</v>
      </c>
      <c r="E26" s="98" t="s">
        <v>33</v>
      </c>
      <c r="F26" s="98">
        <v>5.41</v>
      </c>
      <c r="G26" s="156">
        <v>4.04</v>
      </c>
      <c r="H26" s="99">
        <f>ROUND(G26+(G26*$I$9),2)</f>
        <v>4.83</v>
      </c>
      <c r="I26" s="100">
        <f>ROUND(F26*H26,2)</f>
        <v>26.13</v>
      </c>
    </row>
    <row r="27" spans="1:9" s="4" customFormat="1" ht="12.75" customHeight="1" thickBot="1">
      <c r="A27" s="207" t="s">
        <v>53</v>
      </c>
      <c r="B27" s="94"/>
      <c r="C27" s="94" t="s">
        <v>76</v>
      </c>
      <c r="D27" s="95" t="s">
        <v>168</v>
      </c>
      <c r="E27" s="109"/>
      <c r="F27" s="110">
        <v>5.41</v>
      </c>
      <c r="G27" s="211">
        <v>4.04</v>
      </c>
      <c r="H27" s="110"/>
      <c r="I27" s="96">
        <f>SUM(I28:I35)</f>
        <v>40961.02000000001</v>
      </c>
    </row>
    <row r="28" spans="1:9" s="4" customFormat="1" ht="27">
      <c r="A28" s="208" t="s">
        <v>54</v>
      </c>
      <c r="B28" s="187" t="s">
        <v>95</v>
      </c>
      <c r="C28" s="98" t="s">
        <v>96</v>
      </c>
      <c r="D28" s="148" t="s">
        <v>92</v>
      </c>
      <c r="E28" s="98" t="s">
        <v>32</v>
      </c>
      <c r="F28" s="104">
        <v>284.9</v>
      </c>
      <c r="G28" s="156">
        <v>11.78</v>
      </c>
      <c r="H28" s="99">
        <f>ROUND(G28+(G28*$I$9),2)</f>
        <v>14.09</v>
      </c>
      <c r="I28" s="100">
        <f>ROUND(F28*H28,2)</f>
        <v>4014.24</v>
      </c>
    </row>
    <row r="29" spans="1:9" s="4" customFormat="1" ht="67.5">
      <c r="A29" s="105" t="s">
        <v>55</v>
      </c>
      <c r="B29" s="101" t="s">
        <v>169</v>
      </c>
      <c r="C29" s="98" t="s">
        <v>76</v>
      </c>
      <c r="D29" s="148" t="s">
        <v>77</v>
      </c>
      <c r="E29" s="98" t="s">
        <v>34</v>
      </c>
      <c r="F29" s="106">
        <v>53.8</v>
      </c>
      <c r="G29" s="156">
        <v>34.76</v>
      </c>
      <c r="H29" s="99">
        <f aca="true" t="shared" si="2" ref="H29:H38">ROUND(G29+(G29*$I$9),2)</f>
        <v>41.57</v>
      </c>
      <c r="I29" s="107">
        <f aca="true" t="shared" si="3" ref="I29:I38">ROUND(F29*H29,2)</f>
        <v>2236.47</v>
      </c>
    </row>
    <row r="30" spans="1:9" s="4" customFormat="1" ht="40.5">
      <c r="A30" s="105" t="s">
        <v>134</v>
      </c>
      <c r="B30" s="101" t="s">
        <v>170</v>
      </c>
      <c r="C30" s="98" t="s">
        <v>76</v>
      </c>
      <c r="D30" s="148" t="s">
        <v>78</v>
      </c>
      <c r="E30" s="98" t="s">
        <v>34</v>
      </c>
      <c r="F30" s="106">
        <v>949.65</v>
      </c>
      <c r="G30" s="156">
        <v>27.92</v>
      </c>
      <c r="H30" s="99">
        <f t="shared" si="2"/>
        <v>33.39</v>
      </c>
      <c r="I30" s="107">
        <f t="shared" si="3"/>
        <v>31708.81</v>
      </c>
    </row>
    <row r="31" spans="1:9" s="4" customFormat="1" ht="13.5">
      <c r="A31" s="105" t="s">
        <v>135</v>
      </c>
      <c r="B31" s="151" t="s">
        <v>171</v>
      </c>
      <c r="C31" s="98" t="s">
        <v>96</v>
      </c>
      <c r="D31" s="148" t="s">
        <v>154</v>
      </c>
      <c r="E31" s="98" t="s">
        <v>33</v>
      </c>
      <c r="F31" s="106">
        <v>6.53</v>
      </c>
      <c r="G31" s="156">
        <v>127.42</v>
      </c>
      <c r="H31" s="99">
        <f t="shared" si="2"/>
        <v>152.39</v>
      </c>
      <c r="I31" s="107">
        <f t="shared" si="3"/>
        <v>995.11</v>
      </c>
    </row>
    <row r="32" spans="1:9" s="4" customFormat="1" ht="40.5">
      <c r="A32" s="105" t="s">
        <v>136</v>
      </c>
      <c r="B32" s="151" t="s">
        <v>172</v>
      </c>
      <c r="C32" s="98" t="s">
        <v>76</v>
      </c>
      <c r="D32" s="148" t="s">
        <v>79</v>
      </c>
      <c r="E32" s="98" t="s">
        <v>33</v>
      </c>
      <c r="F32" s="106">
        <v>2.48</v>
      </c>
      <c r="G32" s="156">
        <v>393.86</v>
      </c>
      <c r="H32" s="99">
        <f t="shared" si="2"/>
        <v>471.06</v>
      </c>
      <c r="I32" s="107">
        <f t="shared" si="3"/>
        <v>1168.23</v>
      </c>
    </row>
    <row r="33" spans="1:9" s="4" customFormat="1" ht="13.5">
      <c r="A33" s="105" t="s">
        <v>137</v>
      </c>
      <c r="B33" s="151" t="s">
        <v>173</v>
      </c>
      <c r="C33" s="98" t="s">
        <v>74</v>
      </c>
      <c r="D33" s="148" t="s">
        <v>155</v>
      </c>
      <c r="E33" s="98" t="s">
        <v>75</v>
      </c>
      <c r="F33" s="106">
        <v>1.06</v>
      </c>
      <c r="G33" s="156">
        <v>102.85</v>
      </c>
      <c r="H33" s="99">
        <f>ROUND(G33+(G33*$I$9),2)</f>
        <v>123.01</v>
      </c>
      <c r="I33" s="107">
        <f>ROUND(F33*H33,2)</f>
        <v>130.39</v>
      </c>
    </row>
    <row r="34" spans="1:9" s="4" customFormat="1" ht="13.5">
      <c r="A34" s="105" t="s">
        <v>176</v>
      </c>
      <c r="B34" s="151" t="s">
        <v>174</v>
      </c>
      <c r="C34" s="98" t="s">
        <v>76</v>
      </c>
      <c r="D34" s="148" t="s">
        <v>84</v>
      </c>
      <c r="E34" s="98" t="s">
        <v>32</v>
      </c>
      <c r="F34" s="106">
        <v>4.4</v>
      </c>
      <c r="G34" s="156">
        <v>8.04</v>
      </c>
      <c r="H34" s="99">
        <f>ROUND(G34+(G34*$I$9),2)</f>
        <v>9.62</v>
      </c>
      <c r="I34" s="107">
        <f>ROUND(F34*H34,2)</f>
        <v>42.33</v>
      </c>
    </row>
    <row r="35" spans="1:9" s="4" customFormat="1" ht="41.25" thickBot="1">
      <c r="A35" s="252" t="s">
        <v>177</v>
      </c>
      <c r="B35" s="151" t="s">
        <v>175</v>
      </c>
      <c r="C35" s="98" t="s">
        <v>96</v>
      </c>
      <c r="D35" s="148" t="s">
        <v>156</v>
      </c>
      <c r="E35" s="98" t="s">
        <v>157</v>
      </c>
      <c r="F35" s="106">
        <v>2</v>
      </c>
      <c r="G35" s="156">
        <v>278.19</v>
      </c>
      <c r="H35" s="99">
        <f>ROUND(G35+(G35*$I$9),2)</f>
        <v>332.72</v>
      </c>
      <c r="I35" s="107">
        <f>ROUND(F35*H35,2)</f>
        <v>665.44</v>
      </c>
    </row>
    <row r="36" spans="1:9" s="4" customFormat="1" ht="14.25" thickBot="1">
      <c r="A36" s="93" t="s">
        <v>56</v>
      </c>
      <c r="B36" s="94"/>
      <c r="C36" s="94"/>
      <c r="D36" s="95" t="s">
        <v>178</v>
      </c>
      <c r="E36" s="109"/>
      <c r="F36" s="110"/>
      <c r="G36" s="211"/>
      <c r="H36" s="110"/>
      <c r="I36" s="96">
        <f>SUM(I37:I41)</f>
        <v>79513.45999999999</v>
      </c>
    </row>
    <row r="37" spans="1:9" s="4" customFormat="1" ht="27">
      <c r="A37" s="105" t="s">
        <v>57</v>
      </c>
      <c r="B37" s="151" t="s">
        <v>182</v>
      </c>
      <c r="C37" s="98" t="s">
        <v>76</v>
      </c>
      <c r="D37" s="148" t="s">
        <v>91</v>
      </c>
      <c r="E37" s="98" t="s">
        <v>32</v>
      </c>
      <c r="F37" s="106">
        <v>1281.05</v>
      </c>
      <c r="G37" s="156">
        <v>1.33</v>
      </c>
      <c r="H37" s="99">
        <f t="shared" si="2"/>
        <v>1.59</v>
      </c>
      <c r="I37" s="107">
        <f t="shared" si="3"/>
        <v>2036.87</v>
      </c>
    </row>
    <row r="38" spans="1:9" s="4" customFormat="1" ht="27">
      <c r="A38" s="105" t="s">
        <v>58</v>
      </c>
      <c r="B38" s="151" t="s">
        <v>183</v>
      </c>
      <c r="C38" s="98" t="s">
        <v>76</v>
      </c>
      <c r="D38" s="148" t="s">
        <v>179</v>
      </c>
      <c r="E38" s="98" t="s">
        <v>32</v>
      </c>
      <c r="F38" s="106">
        <v>1189.61</v>
      </c>
      <c r="G38" s="156">
        <v>1.65</v>
      </c>
      <c r="H38" s="99">
        <f t="shared" si="2"/>
        <v>1.97</v>
      </c>
      <c r="I38" s="107">
        <f t="shared" si="3"/>
        <v>2343.53</v>
      </c>
    </row>
    <row r="39" spans="1:9" s="4" customFormat="1" ht="54">
      <c r="A39" s="105" t="s">
        <v>59</v>
      </c>
      <c r="B39" s="151" t="s">
        <v>184</v>
      </c>
      <c r="C39" s="98" t="s">
        <v>76</v>
      </c>
      <c r="D39" s="148" t="s">
        <v>83</v>
      </c>
      <c r="E39" s="98" t="s">
        <v>52</v>
      </c>
      <c r="F39" s="106">
        <v>17.9</v>
      </c>
      <c r="G39" s="156">
        <v>0.45</v>
      </c>
      <c r="H39" s="99">
        <f>ROUND(G39+(G39*$I$9),2)</f>
        <v>0.54</v>
      </c>
      <c r="I39" s="107">
        <f>ROUND(F39*H39,2)</f>
        <v>9.67</v>
      </c>
    </row>
    <row r="40" spans="1:9" s="4" customFormat="1" ht="40.5">
      <c r="A40" s="105" t="s">
        <v>138</v>
      </c>
      <c r="B40" s="151" t="s">
        <v>185</v>
      </c>
      <c r="C40" s="98" t="s">
        <v>76</v>
      </c>
      <c r="D40" s="148" t="s">
        <v>180</v>
      </c>
      <c r="E40" s="98" t="s">
        <v>33</v>
      </c>
      <c r="F40" s="106">
        <v>59.48</v>
      </c>
      <c r="G40" s="156">
        <v>1009.98</v>
      </c>
      <c r="H40" s="99">
        <f>ROUND(G40+(G40*$I$9),2)</f>
        <v>1207.94</v>
      </c>
      <c r="I40" s="107">
        <f>ROUND(F40*H40,2)</f>
        <v>71848.27</v>
      </c>
    </row>
    <row r="41" spans="1:9" s="4" customFormat="1" ht="41.25" thickBot="1">
      <c r="A41" s="105" t="s">
        <v>139</v>
      </c>
      <c r="B41" s="151" t="s">
        <v>186</v>
      </c>
      <c r="C41" s="98" t="s">
        <v>76</v>
      </c>
      <c r="D41" s="148" t="s">
        <v>181</v>
      </c>
      <c r="E41" s="98" t="s">
        <v>10</v>
      </c>
      <c r="F41" s="106">
        <v>5745.82</v>
      </c>
      <c r="G41" s="156">
        <v>0.48</v>
      </c>
      <c r="H41" s="99">
        <f>ROUND(G41+(G41*$I$9),2)</f>
        <v>0.57</v>
      </c>
      <c r="I41" s="107">
        <f>ROUND(F41*H41,2)</f>
        <v>3275.12</v>
      </c>
    </row>
    <row r="42" spans="1:9" s="4" customFormat="1" ht="14.25" thickBot="1">
      <c r="A42" s="93" t="s">
        <v>86</v>
      </c>
      <c r="B42" s="94"/>
      <c r="C42" s="94"/>
      <c r="D42" s="95" t="s">
        <v>187</v>
      </c>
      <c r="E42" s="109"/>
      <c r="F42" s="110"/>
      <c r="G42" s="211"/>
      <c r="H42" s="110"/>
      <c r="I42" s="96">
        <f>SUM(I43:I47)</f>
        <v>60374.8</v>
      </c>
    </row>
    <row r="43" spans="1:10" s="4" customFormat="1" ht="45" customHeight="1">
      <c r="A43" s="105" t="s">
        <v>87</v>
      </c>
      <c r="B43" s="151" t="s">
        <v>182</v>
      </c>
      <c r="C43" s="98" t="s">
        <v>76</v>
      </c>
      <c r="D43" s="148" t="s">
        <v>91</v>
      </c>
      <c r="E43" s="98" t="s">
        <v>32</v>
      </c>
      <c r="F43" s="106">
        <v>967</v>
      </c>
      <c r="G43" s="156">
        <v>1.33</v>
      </c>
      <c r="H43" s="99">
        <f aca="true" t="shared" si="4" ref="H43:H53">ROUND(G43+(G43*$I$9),2)</f>
        <v>1.59</v>
      </c>
      <c r="I43" s="107">
        <f>ROUND(F43*H43,2)</f>
        <v>1537.53</v>
      </c>
      <c r="J43" s="24"/>
    </row>
    <row r="44" spans="1:9" s="4" customFormat="1" ht="27">
      <c r="A44" s="105" t="s">
        <v>97</v>
      </c>
      <c r="B44" s="151" t="s">
        <v>183</v>
      </c>
      <c r="C44" s="98" t="s">
        <v>76</v>
      </c>
      <c r="D44" s="148" t="s">
        <v>179</v>
      </c>
      <c r="E44" s="98" t="s">
        <v>32</v>
      </c>
      <c r="F44" s="106">
        <v>903.49</v>
      </c>
      <c r="G44" s="156">
        <v>1.65</v>
      </c>
      <c r="H44" s="108">
        <f t="shared" si="4"/>
        <v>1.97</v>
      </c>
      <c r="I44" s="103">
        <f>ROUND(F44*H44,2)</f>
        <v>1779.88</v>
      </c>
    </row>
    <row r="45" spans="1:9" s="4" customFormat="1" ht="54">
      <c r="A45" s="105" t="s">
        <v>98</v>
      </c>
      <c r="B45" s="151" t="s">
        <v>184</v>
      </c>
      <c r="C45" s="98" t="s">
        <v>76</v>
      </c>
      <c r="D45" s="148" t="s">
        <v>83</v>
      </c>
      <c r="E45" s="98" t="s">
        <v>52</v>
      </c>
      <c r="F45" s="106">
        <v>13.6</v>
      </c>
      <c r="G45" s="156">
        <v>0.45</v>
      </c>
      <c r="H45" s="99">
        <f t="shared" si="4"/>
        <v>0.54</v>
      </c>
      <c r="I45" s="100">
        <f>ROUND(F45*H45,2)</f>
        <v>7.34</v>
      </c>
    </row>
    <row r="46" spans="1:9" s="4" customFormat="1" ht="40.5">
      <c r="A46" s="105" t="s">
        <v>97</v>
      </c>
      <c r="B46" s="151" t="s">
        <v>185</v>
      </c>
      <c r="C46" s="98" t="s">
        <v>76</v>
      </c>
      <c r="D46" s="148" t="s">
        <v>180</v>
      </c>
      <c r="E46" s="98" t="s">
        <v>33</v>
      </c>
      <c r="F46" s="106">
        <v>45.17</v>
      </c>
      <c r="G46" s="156">
        <v>1009.98</v>
      </c>
      <c r="H46" s="108">
        <f t="shared" si="4"/>
        <v>1207.94</v>
      </c>
      <c r="I46" s="103">
        <f>ROUND(F46*H46,2)</f>
        <v>54562.65</v>
      </c>
    </row>
    <row r="47" spans="1:9" s="4" customFormat="1" ht="41.25" thickBot="1">
      <c r="A47" s="105" t="s">
        <v>98</v>
      </c>
      <c r="B47" s="151" t="s">
        <v>186</v>
      </c>
      <c r="C47" s="98" t="s">
        <v>76</v>
      </c>
      <c r="D47" s="148" t="s">
        <v>181</v>
      </c>
      <c r="E47" s="98" t="s">
        <v>10</v>
      </c>
      <c r="F47" s="106">
        <v>4363.86</v>
      </c>
      <c r="G47" s="156">
        <v>0.48</v>
      </c>
      <c r="H47" s="99">
        <f t="shared" si="4"/>
        <v>0.57</v>
      </c>
      <c r="I47" s="100">
        <f>ROUND(F47*H47,2)</f>
        <v>2487.4</v>
      </c>
    </row>
    <row r="48" spans="1:9" s="4" customFormat="1" ht="14.25" thickBot="1">
      <c r="A48" s="93" t="s">
        <v>99</v>
      </c>
      <c r="B48" s="94"/>
      <c r="C48" s="94"/>
      <c r="D48" s="95" t="s">
        <v>188</v>
      </c>
      <c r="E48" s="109"/>
      <c r="F48" s="110"/>
      <c r="G48" s="211"/>
      <c r="H48" s="209">
        <f t="shared" si="4"/>
        <v>0</v>
      </c>
      <c r="I48" s="96">
        <f>SUM(I49:I53)</f>
        <v>95907.55</v>
      </c>
    </row>
    <row r="49" spans="1:9" s="4" customFormat="1" ht="27">
      <c r="A49" s="97" t="s">
        <v>100</v>
      </c>
      <c r="B49" s="151" t="s">
        <v>182</v>
      </c>
      <c r="C49" s="98" t="s">
        <v>76</v>
      </c>
      <c r="D49" s="148" t="s">
        <v>91</v>
      </c>
      <c r="E49" s="98" t="s">
        <v>32</v>
      </c>
      <c r="F49" s="106">
        <v>1564.39</v>
      </c>
      <c r="G49" s="156">
        <v>1.33</v>
      </c>
      <c r="H49" s="99">
        <f t="shared" si="4"/>
        <v>1.59</v>
      </c>
      <c r="I49" s="100">
        <f>ROUND(F49*H49,2)</f>
        <v>2487.38</v>
      </c>
    </row>
    <row r="50" spans="1:9" s="4" customFormat="1" ht="27">
      <c r="A50" s="97" t="s">
        <v>101</v>
      </c>
      <c r="B50" s="151" t="s">
        <v>183</v>
      </c>
      <c r="C50" s="98" t="s">
        <v>76</v>
      </c>
      <c r="D50" s="148" t="s">
        <v>179</v>
      </c>
      <c r="E50" s="98" t="s">
        <v>32</v>
      </c>
      <c r="F50" s="106">
        <v>1434.45</v>
      </c>
      <c r="G50" s="156">
        <v>1.65</v>
      </c>
      <c r="H50" s="99">
        <f t="shared" si="4"/>
        <v>1.97</v>
      </c>
      <c r="I50" s="103">
        <f>ROUND(F50*H50,2)</f>
        <v>2825.87</v>
      </c>
    </row>
    <row r="51" spans="1:9" s="4" customFormat="1" ht="54">
      <c r="A51" s="97" t="s">
        <v>102</v>
      </c>
      <c r="B51" s="151" t="s">
        <v>184</v>
      </c>
      <c r="C51" s="98" t="s">
        <v>76</v>
      </c>
      <c r="D51" s="148" t="s">
        <v>83</v>
      </c>
      <c r="E51" s="98" t="s">
        <v>52</v>
      </c>
      <c r="F51" s="106">
        <v>21.59</v>
      </c>
      <c r="G51" s="156">
        <v>0.45</v>
      </c>
      <c r="H51" s="99">
        <f t="shared" si="4"/>
        <v>0.54</v>
      </c>
      <c r="I51" s="103">
        <f>ROUND(F51*H51,2)</f>
        <v>11.66</v>
      </c>
    </row>
    <row r="52" spans="1:9" s="4" customFormat="1" ht="40.5">
      <c r="A52" s="97" t="s">
        <v>103</v>
      </c>
      <c r="B52" s="151" t="s">
        <v>185</v>
      </c>
      <c r="C52" s="98" t="s">
        <v>76</v>
      </c>
      <c r="D52" s="148" t="s">
        <v>180</v>
      </c>
      <c r="E52" s="98" t="s">
        <v>33</v>
      </c>
      <c r="F52" s="106">
        <v>71.72</v>
      </c>
      <c r="G52" s="156">
        <v>1009.98</v>
      </c>
      <c r="H52" s="99">
        <f t="shared" si="4"/>
        <v>1207.94</v>
      </c>
      <c r="I52" s="103">
        <f>ROUND(F52*H52,2)</f>
        <v>86633.46</v>
      </c>
    </row>
    <row r="53" spans="1:9" s="4" customFormat="1" ht="41.25" thickBot="1">
      <c r="A53" s="97" t="s">
        <v>104</v>
      </c>
      <c r="B53" s="151" t="s">
        <v>186</v>
      </c>
      <c r="C53" s="98" t="s">
        <v>76</v>
      </c>
      <c r="D53" s="148" t="s">
        <v>181</v>
      </c>
      <c r="E53" s="98" t="s">
        <v>10</v>
      </c>
      <c r="F53" s="106">
        <v>6928.39</v>
      </c>
      <c r="G53" s="156">
        <v>0.48</v>
      </c>
      <c r="H53" s="99">
        <f t="shared" si="4"/>
        <v>0.57</v>
      </c>
      <c r="I53" s="103">
        <f>ROUND(F53*H53,2)</f>
        <v>3949.18</v>
      </c>
    </row>
    <row r="54" spans="1:9" s="4" customFormat="1" ht="14.25" thickBot="1">
      <c r="A54" s="206" t="s">
        <v>105</v>
      </c>
      <c r="B54" s="94"/>
      <c r="C54" s="94"/>
      <c r="D54" s="95" t="s">
        <v>131</v>
      </c>
      <c r="E54" s="109"/>
      <c r="F54" s="110"/>
      <c r="G54" s="211"/>
      <c r="H54" s="110"/>
      <c r="I54" s="96">
        <f>SUM(I55:I58)</f>
        <v>6171.71</v>
      </c>
    </row>
    <row r="55" spans="1:9" s="4" customFormat="1" ht="40.5">
      <c r="A55" s="208" t="s">
        <v>106</v>
      </c>
      <c r="B55" s="187" t="s">
        <v>132</v>
      </c>
      <c r="C55" s="98" t="s">
        <v>193</v>
      </c>
      <c r="D55" s="148" t="s">
        <v>189</v>
      </c>
      <c r="E55" s="98" t="s">
        <v>35</v>
      </c>
      <c r="F55" s="104">
        <v>2</v>
      </c>
      <c r="G55" s="156">
        <v>230.15</v>
      </c>
      <c r="H55" s="99">
        <f>ROUND(G55+(G55*$I$9),2)</f>
        <v>275.26</v>
      </c>
      <c r="I55" s="100">
        <f>ROUND(F55*H55,2)</f>
        <v>550.52</v>
      </c>
    </row>
    <row r="56" spans="1:9" s="4" customFormat="1" ht="40.5">
      <c r="A56" s="105" t="s">
        <v>107</v>
      </c>
      <c r="B56" s="101" t="s">
        <v>126</v>
      </c>
      <c r="C56" s="98" t="s">
        <v>193</v>
      </c>
      <c r="D56" s="148" t="s">
        <v>190</v>
      </c>
      <c r="E56" s="98" t="s">
        <v>35</v>
      </c>
      <c r="F56" s="106">
        <v>2</v>
      </c>
      <c r="G56" s="156">
        <v>245.23</v>
      </c>
      <c r="H56" s="99">
        <f>ROUND(G56+(G56*$I$9),2)</f>
        <v>293.3</v>
      </c>
      <c r="I56" s="107">
        <f>ROUND(F56*H56,2)</f>
        <v>586.6</v>
      </c>
    </row>
    <row r="57" spans="1:9" s="4" customFormat="1" ht="40.5">
      <c r="A57" s="105" t="s">
        <v>108</v>
      </c>
      <c r="B57" s="101" t="s">
        <v>192</v>
      </c>
      <c r="C57" s="98" t="s">
        <v>76</v>
      </c>
      <c r="D57" s="148" t="s">
        <v>60</v>
      </c>
      <c r="E57" s="98" t="s">
        <v>32</v>
      </c>
      <c r="F57" s="106">
        <v>155.6</v>
      </c>
      <c r="G57" s="156">
        <v>14.56</v>
      </c>
      <c r="H57" s="99">
        <f>ROUND(G57+(G57*$I$9),2)</f>
        <v>17.41</v>
      </c>
      <c r="I57" s="107">
        <f>ROUND(F57*H57,2)</f>
        <v>2709</v>
      </c>
    </row>
    <row r="58" spans="1:9" s="4" customFormat="1" ht="27.75" thickBot="1">
      <c r="A58" s="105" t="s">
        <v>140</v>
      </c>
      <c r="B58" s="151" t="s">
        <v>133</v>
      </c>
      <c r="C58" s="98" t="s">
        <v>193</v>
      </c>
      <c r="D58" s="148" t="s">
        <v>191</v>
      </c>
      <c r="E58" s="98" t="s">
        <v>32</v>
      </c>
      <c r="F58" s="106">
        <v>3812.44</v>
      </c>
      <c r="G58" s="156">
        <v>0.51</v>
      </c>
      <c r="H58" s="99">
        <f>ROUND(G58+(G58*$I$9),2)</f>
        <v>0.61</v>
      </c>
      <c r="I58" s="107">
        <f>ROUND(F58*H58,2)</f>
        <v>2325.59</v>
      </c>
    </row>
    <row r="59" spans="1:11" ht="21" customHeight="1" thickBot="1">
      <c r="A59" s="292"/>
      <c r="B59" s="293"/>
      <c r="C59" s="293"/>
      <c r="D59" s="293"/>
      <c r="E59" s="293"/>
      <c r="F59" s="293"/>
      <c r="G59" s="293"/>
      <c r="H59" s="293"/>
      <c r="I59" s="189"/>
      <c r="J59" s="2"/>
      <c r="K59" s="4"/>
    </row>
    <row r="60" spans="1:11" ht="21" customHeight="1">
      <c r="A60" s="140"/>
      <c r="B60" s="140"/>
      <c r="C60" s="140"/>
      <c r="D60" s="145"/>
      <c r="E60" s="140"/>
      <c r="F60" s="140"/>
      <c r="G60" s="140"/>
      <c r="H60" s="140"/>
      <c r="I60" s="140"/>
      <c r="J60" s="2"/>
      <c r="K60" s="4"/>
    </row>
    <row r="61" spans="1:11" ht="21" customHeight="1">
      <c r="A61" s="140"/>
      <c r="B61" s="140"/>
      <c r="C61" s="140"/>
      <c r="D61" s="145"/>
      <c r="E61" s="140"/>
      <c r="F61" s="140"/>
      <c r="G61" s="140"/>
      <c r="H61" s="140"/>
      <c r="I61" s="140"/>
      <c r="J61" s="2"/>
      <c r="K61" s="4"/>
    </row>
    <row r="62" spans="1:11" ht="21" customHeight="1">
      <c r="A62" s="140"/>
      <c r="B62" s="140"/>
      <c r="C62" s="140"/>
      <c r="D62" s="145"/>
      <c r="E62" s="140"/>
      <c r="F62" s="140"/>
      <c r="G62" s="140"/>
      <c r="H62" s="140"/>
      <c r="I62" s="140"/>
      <c r="J62" s="2"/>
      <c r="K62" s="4"/>
    </row>
    <row r="63" spans="1:11" ht="21" customHeight="1">
      <c r="A63" s="140"/>
      <c r="C63" s="253" t="s">
        <v>70</v>
      </c>
      <c r="D63" s="253"/>
      <c r="E63" s="140"/>
      <c r="F63" s="253" t="s">
        <v>71</v>
      </c>
      <c r="G63" s="254"/>
      <c r="H63" s="254"/>
      <c r="I63" s="254"/>
      <c r="J63" s="2"/>
      <c r="K63" s="4"/>
    </row>
    <row r="64" spans="1:11" ht="13.5">
      <c r="A64" s="140"/>
      <c r="C64" s="255" t="s">
        <v>68</v>
      </c>
      <c r="D64" s="255"/>
      <c r="E64" s="140"/>
      <c r="F64" s="255" t="s">
        <v>69</v>
      </c>
      <c r="G64" s="256"/>
      <c r="H64" s="256"/>
      <c r="I64" s="256"/>
      <c r="J64" s="2"/>
      <c r="K64" s="2"/>
    </row>
    <row r="65" spans="1:11" ht="13.5">
      <c r="A65" s="140"/>
      <c r="C65" s="255" t="s">
        <v>88</v>
      </c>
      <c r="D65" s="255"/>
      <c r="E65" s="140"/>
      <c r="F65" s="286"/>
      <c r="G65" s="286"/>
      <c r="H65" s="286"/>
      <c r="I65" s="140"/>
      <c r="J65" s="2"/>
      <c r="K65" s="2"/>
    </row>
    <row r="66" spans="1:11" ht="14.25">
      <c r="A66" s="141"/>
      <c r="B66" s="291"/>
      <c r="C66" s="291"/>
      <c r="D66" s="291"/>
      <c r="E66" s="141"/>
      <c r="F66" s="286"/>
      <c r="G66" s="286"/>
      <c r="H66" s="157"/>
      <c r="I66" s="141"/>
      <c r="J66" s="2"/>
      <c r="K66" s="2"/>
    </row>
    <row r="67" spans="1:11" ht="12" customHeight="1">
      <c r="A67" s="2"/>
      <c r="B67" s="290"/>
      <c r="C67" s="290"/>
      <c r="D67" s="290"/>
      <c r="E67" s="2"/>
      <c r="F67" s="2"/>
      <c r="G67" s="2"/>
      <c r="H67" s="2"/>
      <c r="I67" s="2"/>
      <c r="J67" s="2"/>
      <c r="K67" s="2"/>
    </row>
    <row r="68" spans="1:11" ht="13.5" customHeight="1">
      <c r="A68" s="2"/>
      <c r="B68" s="2"/>
      <c r="C68" s="2"/>
      <c r="D68" s="146"/>
      <c r="E68" s="2"/>
      <c r="F68" s="2"/>
      <c r="G68" s="2"/>
      <c r="H68" s="2"/>
      <c r="I68" s="2"/>
      <c r="J68" s="2"/>
      <c r="K68" s="2"/>
    </row>
    <row r="69" spans="1:11" ht="4.5" customHeight="1">
      <c r="A69" s="2"/>
      <c r="B69" s="2"/>
      <c r="C69" s="2"/>
      <c r="D69" s="146"/>
      <c r="E69" s="2"/>
      <c r="F69" s="2"/>
      <c r="G69" s="2"/>
      <c r="H69" s="2"/>
      <c r="I69" s="2"/>
      <c r="J69" s="2"/>
      <c r="K69" s="2"/>
    </row>
    <row r="70" spans="1:13" ht="13.5">
      <c r="A70" s="2"/>
      <c r="B70" s="2"/>
      <c r="C70" s="2"/>
      <c r="D70" s="146"/>
      <c r="E70" s="2"/>
      <c r="F70" s="2"/>
      <c r="G70" s="2"/>
      <c r="H70" s="2"/>
      <c r="I70" s="8"/>
      <c r="J70" s="6"/>
      <c r="K70" s="2"/>
      <c r="L70" s="18"/>
      <c r="M70" s="7"/>
    </row>
    <row r="71" spans="9:13" ht="13.5">
      <c r="I71" s="9"/>
      <c r="J71" s="7"/>
      <c r="L71" s="18"/>
      <c r="M71" s="7"/>
    </row>
    <row r="72" spans="9:13" ht="13.5">
      <c r="I72" s="13"/>
      <c r="J72" s="10"/>
      <c r="L72" s="18"/>
      <c r="M72" s="7"/>
    </row>
    <row r="73" spans="12:13" ht="13.5">
      <c r="L73" s="18"/>
      <c r="M73" s="7"/>
    </row>
    <row r="74" spans="9:13" ht="13.5">
      <c r="I74" s="17"/>
      <c r="J74" s="16"/>
      <c r="L74" s="23"/>
      <c r="M74" s="22"/>
    </row>
    <row r="75" spans="9:13" ht="13.5">
      <c r="I75" s="9"/>
      <c r="J75" s="11"/>
      <c r="L75" s="21"/>
      <c r="M75" s="20"/>
    </row>
    <row r="76" spans="9:13" ht="13.5">
      <c r="I76" s="9"/>
      <c r="J76" s="11"/>
      <c r="L76" s="21"/>
      <c r="M76" s="20"/>
    </row>
    <row r="77" ht="13.5">
      <c r="M77" s="10"/>
    </row>
    <row r="78" spans="10:12" ht="13.5">
      <c r="J78" s="19"/>
      <c r="L78" s="5"/>
    </row>
    <row r="79" spans="9:10" ht="13.5">
      <c r="I79" s="13"/>
      <c r="J79" s="10"/>
    </row>
    <row r="80" spans="11:12" ht="14.25">
      <c r="K80" s="12"/>
      <c r="L80" s="11"/>
    </row>
    <row r="81" spans="9:10" ht="13.5">
      <c r="I81" s="14"/>
      <c r="J81" s="15"/>
    </row>
    <row r="82" ht="13.5">
      <c r="J82" s="5"/>
    </row>
    <row r="84" ht="13.5">
      <c r="J84" s="5"/>
    </row>
    <row r="86" ht="13.5">
      <c r="J86" s="5"/>
    </row>
    <row r="88" ht="13.5">
      <c r="J88" s="5"/>
    </row>
  </sheetData>
  <sheetProtection password="C6DB" sheet="1" formatCells="0" insertRows="0" insertHyperlinks="0" selectLockedCells="1"/>
  <mergeCells count="28">
    <mergeCell ref="F66:G66"/>
    <mergeCell ref="B67:D67"/>
    <mergeCell ref="B66:D66"/>
    <mergeCell ref="A59:H59"/>
    <mergeCell ref="F4:G4"/>
    <mergeCell ref="H4:I4"/>
    <mergeCell ref="A2:I2"/>
    <mergeCell ref="G3:I3"/>
    <mergeCell ref="H6:I6"/>
    <mergeCell ref="F65:H65"/>
    <mergeCell ref="A7:E7"/>
    <mergeCell ref="H5:I5"/>
    <mergeCell ref="A1:I1"/>
    <mergeCell ref="A8:E8"/>
    <mergeCell ref="F8:F9"/>
    <mergeCell ref="G8:G9"/>
    <mergeCell ref="A9:E9"/>
    <mergeCell ref="B6:E6"/>
    <mergeCell ref="F5:G5"/>
    <mergeCell ref="A4:A5"/>
    <mergeCell ref="B4:E5"/>
    <mergeCell ref="F63:I63"/>
    <mergeCell ref="F64:I64"/>
    <mergeCell ref="C63:D63"/>
    <mergeCell ref="C64:D64"/>
    <mergeCell ref="C65:D65"/>
    <mergeCell ref="F6:G6"/>
    <mergeCell ref="F7:I7"/>
  </mergeCells>
  <printOptions horizontalCentered="1"/>
  <pageMargins left="0.7874015748031497" right="0.3937007874015748" top="0.3937007874015748" bottom="0.3937007874015748" header="0" footer="0"/>
  <pageSetup horizontalDpi="300" verticalDpi="300" orientation="portrait" paperSize="9" scale="32" r:id="rId3"/>
  <headerFooter alignWithMargins="0">
    <oddHeader>&amp;CPágina &amp;P de &amp;N</oddHeader>
  </headerFooter>
  <rowBreaks count="1" manualBreakCount="1">
    <brk id="41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view="pageBreakPreview" zoomScaleSheetLayoutView="100" zoomScalePageLayoutView="0" workbookViewId="0" topLeftCell="A10">
      <selection activeCell="D13" sqref="D13"/>
    </sheetView>
  </sheetViews>
  <sheetFormatPr defaultColWidth="9.140625" defaultRowHeight="12.75"/>
  <cols>
    <col min="2" max="2" width="44.28125" style="0" bestFit="1" customWidth="1"/>
    <col min="3" max="3" width="2.140625" style="0" customWidth="1"/>
    <col min="4" max="4" width="14.140625" style="0" customWidth="1"/>
    <col min="5" max="15" width="5.7109375" style="0" customWidth="1"/>
  </cols>
  <sheetData>
    <row r="1" spans="1:15" ht="97.5" customHeight="1">
      <c r="A1" s="301" t="s">
        <v>146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:15" ht="15" customHeight="1" thickBo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</row>
    <row r="3" spans="1:15" ht="3" customHeight="1" thickBot="1">
      <c r="A3" s="224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42"/>
    </row>
    <row r="4" spans="1:15" ht="15">
      <c r="A4" s="226"/>
      <c r="B4" s="226"/>
      <c r="C4" s="226"/>
      <c r="D4" s="300" t="s">
        <v>145</v>
      </c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</row>
    <row r="5" spans="1:15" ht="12.75">
      <c r="A5" s="226"/>
      <c r="B5" s="226"/>
      <c r="C5" s="226"/>
      <c r="D5" s="246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</row>
    <row r="6" spans="1:15" ht="132" customHeight="1">
      <c r="A6" s="226"/>
      <c r="B6" s="226"/>
      <c r="C6" s="226"/>
      <c r="D6" s="248" t="s">
        <v>113</v>
      </c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</row>
    <row r="7" spans="1:15" ht="12.75">
      <c r="A7" s="295" t="s">
        <v>142</v>
      </c>
      <c r="B7" s="297" t="s">
        <v>143</v>
      </c>
      <c r="C7" s="227"/>
      <c r="D7" s="250">
        <v>1</v>
      </c>
      <c r="E7" s="250">
        <v>2</v>
      </c>
      <c r="F7" s="250">
        <v>3</v>
      </c>
      <c r="G7" s="250">
        <v>4</v>
      </c>
      <c r="H7" s="250">
        <v>5</v>
      </c>
      <c r="I7" s="250">
        <v>6</v>
      </c>
      <c r="J7" s="250">
        <v>7</v>
      </c>
      <c r="K7" s="250">
        <v>8</v>
      </c>
      <c r="L7" s="250">
        <v>9</v>
      </c>
      <c r="M7" s="250">
        <v>10</v>
      </c>
      <c r="N7" s="250">
        <v>11</v>
      </c>
      <c r="O7" s="250">
        <v>12</v>
      </c>
    </row>
    <row r="8" spans="1:15" ht="12.75">
      <c r="A8" s="296"/>
      <c r="B8" s="298"/>
      <c r="C8" s="228"/>
      <c r="D8" s="299" t="s">
        <v>144</v>
      </c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</row>
    <row r="9" spans="1:15" ht="12.75">
      <c r="A9" s="223"/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</row>
    <row r="10" spans="1:15" ht="12.75">
      <c r="A10" s="213" t="s">
        <v>7</v>
      </c>
      <c r="B10" s="214" t="str">
        <f>'PLANILHA EMPRESA'!D13</f>
        <v>ADMINISTRAÇÃO LOCAL DA OBRA</v>
      </c>
      <c r="C10" s="243"/>
      <c r="D10" s="244" t="s">
        <v>148</v>
      </c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</row>
    <row r="11" spans="1:15" ht="12.75">
      <c r="A11" s="213" t="s">
        <v>43</v>
      </c>
      <c r="B11" s="214" t="str">
        <f>'PLANILHA EMPRESA'!D15</f>
        <v>SERVIÇOS PRELIMINARES</v>
      </c>
      <c r="C11" s="243"/>
      <c r="D11" s="245">
        <v>1</v>
      </c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</row>
    <row r="12" spans="1:15" ht="12.75">
      <c r="A12" s="213" t="s">
        <v>46</v>
      </c>
      <c r="B12" s="214" t="str">
        <f>'PLANILHA EMPRESA'!D17</f>
        <v>COMPLEMENTO DRENAGEM (TRECHO 1)</v>
      </c>
      <c r="C12" s="243"/>
      <c r="D12" s="245">
        <v>1</v>
      </c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</row>
    <row r="13" spans="1:15" ht="12.75">
      <c r="A13" s="213" t="s">
        <v>53</v>
      </c>
      <c r="B13" s="214" t="str">
        <f>'PLANILHA EMPRESA'!D27</f>
        <v>SERVIÇOS COMPLEMENTARES</v>
      </c>
      <c r="C13" s="243"/>
      <c r="D13" s="245">
        <v>1</v>
      </c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</row>
    <row r="14" spans="1:15" ht="12.75">
      <c r="A14" s="213" t="s">
        <v>56</v>
      </c>
      <c r="B14" s="214" t="str">
        <f>'PLANILHA EMPRESA'!D36</f>
        <v>RECAP ASFÁLTICO S/ POLIEDRICO (T 1)</v>
      </c>
      <c r="C14" s="243"/>
      <c r="D14" s="245">
        <v>2</v>
      </c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</row>
    <row r="15" spans="1:15" ht="12.75">
      <c r="A15" s="213" t="s">
        <v>86</v>
      </c>
      <c r="B15" s="214" t="str">
        <f>'PLANILHA EMPRESA'!D42</f>
        <v>RECAP ASFÁLTICO S/ POLIEDRICO (T 2)</v>
      </c>
      <c r="C15" s="243"/>
      <c r="D15" s="245">
        <v>3</v>
      </c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</row>
    <row r="16" spans="1:15" ht="12.75">
      <c r="A16" s="213" t="s">
        <v>99</v>
      </c>
      <c r="B16" s="214" t="str">
        <f>'PLANILHA EMPRESA'!D48</f>
        <v>RECAP ASFÁLTICO S/ POLIEDRICO (T 3)</v>
      </c>
      <c r="C16" s="243"/>
      <c r="D16" s="245">
        <v>4</v>
      </c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</row>
    <row r="17" spans="1:15" ht="12.75">
      <c r="A17" s="213" t="s">
        <v>105</v>
      </c>
      <c r="B17" s="214" t="str">
        <f>'PLANILHA EMPRESA'!D54</f>
        <v>RECAP ASFÁLTICO S/ POLIEDRICO (TRECHO 2)</v>
      </c>
      <c r="C17" s="243"/>
      <c r="D17" s="245">
        <v>4</v>
      </c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</row>
    <row r="18" spans="1:15" ht="12.75">
      <c r="A18" s="223"/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</row>
    <row r="19" spans="1:15" ht="13.5">
      <c r="A19" s="190" t="s">
        <v>153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</row>
    <row r="20" spans="1:15" ht="12.75">
      <c r="A20" s="223"/>
      <c r="B20" s="223"/>
      <c r="C20" s="223"/>
      <c r="D20" s="302" t="s">
        <v>147</v>
      </c>
      <c r="E20" s="303"/>
      <c r="F20" s="303"/>
      <c r="G20" s="303"/>
      <c r="H20" s="223"/>
      <c r="I20" s="223"/>
      <c r="J20" s="223"/>
      <c r="K20" s="223"/>
      <c r="L20" s="223"/>
      <c r="M20" s="223"/>
      <c r="N20" s="223"/>
      <c r="O20" s="223"/>
    </row>
    <row r="21" spans="1:15" ht="12.75">
      <c r="A21" s="223"/>
      <c r="B21" s="223"/>
      <c r="C21" s="223"/>
      <c r="D21" s="294"/>
      <c r="E21" s="294"/>
      <c r="F21" s="294"/>
      <c r="G21" s="294"/>
      <c r="H21" s="223"/>
      <c r="I21" s="223"/>
      <c r="J21" s="223"/>
      <c r="K21" s="223"/>
      <c r="L21" s="223"/>
      <c r="M21" s="223"/>
      <c r="N21" s="223"/>
      <c r="O21" s="223"/>
    </row>
    <row r="22" spans="1:15" ht="12.75">
      <c r="A22" s="223"/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</row>
  </sheetData>
  <sheetProtection password="C6DB" sheet="1" insertRows="0" insertHyperlinks="0" sort="0" autoFilter="0"/>
  <mergeCells count="7">
    <mergeCell ref="D21:G21"/>
    <mergeCell ref="A7:A8"/>
    <mergeCell ref="B7:B8"/>
    <mergeCell ref="D8:O8"/>
    <mergeCell ref="D4:O4"/>
    <mergeCell ref="A1:O1"/>
    <mergeCell ref="D20:G20"/>
  </mergeCells>
  <printOptions/>
  <pageMargins left="0.511811024" right="0.511811024" top="0.787401575" bottom="0.787401575" header="0.31496062" footer="0.31496062"/>
  <pageSetup horizontalDpi="600" verticalDpi="600" orientation="portrait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0"/>
  <sheetViews>
    <sheetView view="pageBreakPreview" zoomScaleSheetLayoutView="100" zoomScalePageLayoutView="0" workbookViewId="0" topLeftCell="B19">
      <selection activeCell="P31" sqref="P31"/>
    </sheetView>
  </sheetViews>
  <sheetFormatPr defaultColWidth="9.140625" defaultRowHeight="12.75"/>
  <cols>
    <col min="1" max="2" width="10.7109375" style="3" customWidth="1"/>
    <col min="3" max="3" width="21.7109375" style="3" customWidth="1"/>
    <col min="4" max="4" width="21.7109375" style="3" hidden="1" customWidth="1"/>
    <col min="5" max="5" width="13.7109375" style="3" customWidth="1"/>
    <col min="6" max="6" width="6.7109375" style="3" customWidth="1"/>
    <col min="7" max="7" width="12.7109375" style="3" customWidth="1"/>
    <col min="8" max="8" width="12.7109375" style="134" customWidth="1"/>
    <col min="9" max="9" width="12.7109375" style="3" customWidth="1"/>
    <col min="10" max="10" width="12.7109375" style="134" customWidth="1"/>
    <col min="11" max="11" width="12.7109375" style="3" customWidth="1"/>
    <col min="12" max="12" width="13.7109375" style="134" customWidth="1"/>
    <col min="13" max="13" width="12.7109375" style="3" customWidth="1"/>
    <col min="14" max="14" width="13.7109375" style="134" customWidth="1"/>
    <col min="15" max="15" width="12.7109375" style="3" customWidth="1"/>
    <col min="16" max="16" width="13.7109375" style="134" customWidth="1"/>
    <col min="17" max="17" width="9.140625" style="3" customWidth="1"/>
    <col min="18" max="18" width="13.57421875" style="3" customWidth="1"/>
    <col min="19" max="19" width="14.140625" style="3" customWidth="1"/>
    <col min="20" max="16384" width="9.140625" style="3" customWidth="1"/>
  </cols>
  <sheetData>
    <row r="1" spans="1:16" ht="48" customHeight="1">
      <c r="A1" s="310" t="s">
        <v>110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</row>
    <row r="2" spans="1:16" ht="48" customHeight="1" thickBot="1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</row>
    <row r="3" spans="1:16" ht="6" customHeight="1" thickBot="1">
      <c r="A3" s="235"/>
      <c r="B3" s="236"/>
      <c r="C3" s="236"/>
      <c r="D3" s="236"/>
      <c r="E3" s="236"/>
      <c r="F3" s="237"/>
      <c r="G3" s="238"/>
      <c r="H3" s="239"/>
      <c r="I3" s="240"/>
      <c r="J3" s="239"/>
      <c r="K3" s="240"/>
      <c r="L3" s="239"/>
      <c r="M3" s="240"/>
      <c r="N3" s="239"/>
      <c r="O3" s="240" t="s">
        <v>15</v>
      </c>
      <c r="P3" s="241"/>
    </row>
    <row r="4" spans="1:16" s="25" customFormat="1" ht="13.5">
      <c r="A4" s="340" t="s">
        <v>65</v>
      </c>
      <c r="B4" s="340"/>
      <c r="C4" s="340"/>
      <c r="D4" s="340"/>
      <c r="E4" s="340"/>
      <c r="F4" s="74"/>
      <c r="G4" s="152"/>
      <c r="H4" s="70"/>
      <c r="I4" s="73"/>
      <c r="J4" s="70"/>
      <c r="K4" s="73"/>
      <c r="L4" s="70"/>
      <c r="M4" s="73"/>
      <c r="N4" s="70"/>
      <c r="O4" s="73"/>
      <c r="P4" s="70"/>
    </row>
    <row r="5" spans="1:16" s="25" customFormat="1" ht="10.5" customHeight="1">
      <c r="A5" s="73"/>
      <c r="B5" s="70"/>
      <c r="C5" s="71"/>
      <c r="D5" s="71"/>
      <c r="E5" s="71"/>
      <c r="F5" s="72"/>
      <c r="G5" s="153"/>
      <c r="H5" s="70"/>
      <c r="I5" s="73"/>
      <c r="J5" s="70"/>
      <c r="K5" s="73"/>
      <c r="L5" s="70"/>
      <c r="M5" s="73"/>
      <c r="N5" s="70"/>
      <c r="O5" s="73"/>
      <c r="P5" s="70"/>
    </row>
    <row r="6" spans="1:16" s="25" customFormat="1" ht="13.5">
      <c r="A6" s="340" t="s">
        <v>16</v>
      </c>
      <c r="B6" s="340"/>
      <c r="C6" s="73"/>
      <c r="D6" s="73"/>
      <c r="E6" s="73"/>
      <c r="F6" s="74"/>
      <c r="G6" s="112"/>
      <c r="H6" s="135"/>
      <c r="I6" s="112"/>
      <c r="J6" s="135"/>
      <c r="K6" s="112"/>
      <c r="L6" s="135"/>
      <c r="M6" s="112"/>
      <c r="N6" s="135"/>
      <c r="O6" s="112"/>
      <c r="P6" s="135"/>
    </row>
    <row r="7" spans="1:16" s="25" customFormat="1" ht="15" customHeight="1">
      <c r="A7" s="70" t="s">
        <v>152</v>
      </c>
      <c r="B7" s="339" t="s">
        <v>111</v>
      </c>
      <c r="C7" s="339"/>
      <c r="D7" s="339"/>
      <c r="E7" s="339"/>
      <c r="F7" s="339"/>
      <c r="G7" s="339"/>
      <c r="H7" s="124"/>
      <c r="I7" s="70"/>
      <c r="J7" s="70"/>
      <c r="K7" s="70"/>
      <c r="L7" s="70"/>
      <c r="M7" s="341" t="s">
        <v>72</v>
      </c>
      <c r="N7" s="341"/>
      <c r="O7" s="339" t="str">
        <f>'PLANILHA EMPRESA'!H4</f>
        <v>1068.799-03/ 2019</v>
      </c>
      <c r="P7" s="339"/>
    </row>
    <row r="8" spans="1:16" s="25" customFormat="1" ht="40.5" customHeight="1">
      <c r="A8" s="70" t="s">
        <v>67</v>
      </c>
      <c r="B8" s="339" t="s">
        <v>109</v>
      </c>
      <c r="C8" s="339"/>
      <c r="D8" s="160"/>
      <c r="E8" s="161" t="s">
        <v>66</v>
      </c>
      <c r="F8" s="339" t="str">
        <f>'PLANILHA EMPRESA'!B4</f>
        <v>Pavimentação em Vias Urbanas no município de Piraúba/ MG</v>
      </c>
      <c r="G8" s="339"/>
      <c r="H8" s="339"/>
      <c r="I8" s="339"/>
      <c r="J8" s="339"/>
      <c r="K8" s="339"/>
      <c r="L8" s="339"/>
      <c r="M8" s="73"/>
      <c r="N8" s="161" t="s">
        <v>17</v>
      </c>
      <c r="O8" s="339" t="str">
        <f>'PLANILHA EMPRESA'!B6</f>
        <v>RUAPrefeito José Xavier Vieira Piraúba/ MG</v>
      </c>
      <c r="P8" s="339"/>
    </row>
    <row r="9" spans="1:16" s="25" customFormat="1" ht="11.25" customHeight="1" thickBot="1">
      <c r="A9" s="142"/>
      <c r="B9" s="114"/>
      <c r="C9" s="114"/>
      <c r="D9" s="114"/>
      <c r="E9" s="114"/>
      <c r="F9" s="142"/>
      <c r="G9" s="113"/>
      <c r="H9" s="125"/>
      <c r="I9" s="114"/>
      <c r="J9" s="125"/>
      <c r="K9" s="114"/>
      <c r="L9" s="125"/>
      <c r="M9" s="114"/>
      <c r="N9" s="125"/>
      <c r="O9" s="114"/>
      <c r="P9" s="125"/>
    </row>
    <row r="10" spans="1:16" s="27" customFormat="1" ht="15" thickBot="1">
      <c r="A10" s="321" t="s">
        <v>0</v>
      </c>
      <c r="B10" s="333" t="s">
        <v>18</v>
      </c>
      <c r="C10" s="334"/>
      <c r="D10" s="163"/>
      <c r="E10" s="321" t="s">
        <v>19</v>
      </c>
      <c r="F10" s="321" t="s">
        <v>20</v>
      </c>
      <c r="G10" s="337" t="s">
        <v>21</v>
      </c>
      <c r="H10" s="338"/>
      <c r="I10" s="338"/>
      <c r="J10" s="338"/>
      <c r="K10" s="338"/>
      <c r="L10" s="338"/>
      <c r="M10" s="338"/>
      <c r="N10" s="338"/>
      <c r="O10" s="338"/>
      <c r="P10" s="338"/>
    </row>
    <row r="11" spans="1:16" s="27" customFormat="1" ht="15" thickBot="1">
      <c r="A11" s="322"/>
      <c r="B11" s="335"/>
      <c r="C11" s="336"/>
      <c r="D11" s="164"/>
      <c r="E11" s="322"/>
      <c r="F11" s="322"/>
      <c r="G11" s="311" t="s">
        <v>22</v>
      </c>
      <c r="H11" s="312"/>
      <c r="I11" s="311" t="s">
        <v>23</v>
      </c>
      <c r="J11" s="312"/>
      <c r="K11" s="311" t="s">
        <v>37</v>
      </c>
      <c r="L11" s="312"/>
      <c r="M11" s="311" t="s">
        <v>61</v>
      </c>
      <c r="N11" s="312"/>
      <c r="O11" s="311" t="s">
        <v>62</v>
      </c>
      <c r="P11" s="312"/>
    </row>
    <row r="12" spans="1:16" s="27" customFormat="1" ht="15" thickBot="1">
      <c r="A12" s="323"/>
      <c r="B12" s="311"/>
      <c r="C12" s="312"/>
      <c r="D12" s="162"/>
      <c r="E12" s="323"/>
      <c r="F12" s="323"/>
      <c r="G12" s="115" t="s">
        <v>24</v>
      </c>
      <c r="H12" s="115" t="s">
        <v>25</v>
      </c>
      <c r="I12" s="115" t="s">
        <v>24</v>
      </c>
      <c r="J12" s="115" t="s">
        <v>25</v>
      </c>
      <c r="K12" s="115" t="s">
        <v>24</v>
      </c>
      <c r="L12" s="115" t="s">
        <v>25</v>
      </c>
      <c r="M12" s="115" t="s">
        <v>24</v>
      </c>
      <c r="N12" s="115" t="s">
        <v>25</v>
      </c>
      <c r="O12" s="115" t="s">
        <v>24</v>
      </c>
      <c r="P12" s="115" t="s">
        <v>25</v>
      </c>
    </row>
    <row r="13" spans="1:16" s="27" customFormat="1" ht="15" customHeight="1" thickBot="1">
      <c r="A13" s="116">
        <v>1</v>
      </c>
      <c r="B13" s="314" t="str">
        <f>'PLANILHA EMPRESA'!D12</f>
        <v>PAVIMENTAÇÃO  - RUA TANGUETÁ</v>
      </c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</row>
    <row r="14" spans="1:16" s="28" customFormat="1" ht="27" customHeight="1">
      <c r="A14" s="117" t="s">
        <v>7</v>
      </c>
      <c r="B14" s="324" t="str">
        <f>'PLANILHA EMPRESA'!D13</f>
        <v>ADMINISTRAÇÃO LOCAL DA OBRA</v>
      </c>
      <c r="C14" s="325"/>
      <c r="D14" s="215"/>
      <c r="E14" s="66">
        <f>'PLANILHA EMPRESA'!I13</f>
        <v>7721</v>
      </c>
      <c r="F14" s="63">
        <f>E14/$E$26</f>
        <v>0.02572938696544791</v>
      </c>
      <c r="G14" s="230">
        <f>G15*100</f>
        <v>17.23754658065148</v>
      </c>
      <c r="H14" s="154">
        <f aca="true" t="shared" si="0" ref="H14:H22">G14</f>
        <v>17.23754658065148</v>
      </c>
      <c r="I14" s="230">
        <f>I15*100</f>
        <v>27.196745370871394</v>
      </c>
      <c r="J14" s="154">
        <f>I14+H14</f>
        <v>44.43429195152287</v>
      </c>
      <c r="K14" s="230">
        <f>K15*100</f>
        <v>20.65056736830829</v>
      </c>
      <c r="L14" s="154">
        <f>K14+J14</f>
        <v>65.08485931983117</v>
      </c>
      <c r="M14" s="230">
        <f>M15*100</f>
        <v>34.91514068016883</v>
      </c>
      <c r="N14" s="154">
        <f>M14+L14</f>
        <v>100</v>
      </c>
      <c r="O14" s="231"/>
      <c r="P14" s="204">
        <f>O14+N14</f>
        <v>100</v>
      </c>
    </row>
    <row r="15" spans="1:16" s="28" customFormat="1" ht="27" customHeight="1" hidden="1">
      <c r="A15" s="117"/>
      <c r="B15" s="168"/>
      <c r="C15" s="169"/>
      <c r="D15" s="215"/>
      <c r="E15" s="66"/>
      <c r="F15" s="63"/>
      <c r="G15" s="232">
        <f>$G$24/E24</f>
        <v>0.1723754658065148</v>
      </c>
      <c r="H15" s="154"/>
      <c r="I15" s="232">
        <f>I24/$E$24</f>
        <v>0.27196745370871395</v>
      </c>
      <c r="J15" s="154"/>
      <c r="K15" s="232">
        <f>K24/$E$24</f>
        <v>0.2065056736830829</v>
      </c>
      <c r="L15" s="154"/>
      <c r="M15" s="232">
        <f>M24/$E$24</f>
        <v>0.3491514068016883</v>
      </c>
      <c r="N15" s="154"/>
      <c r="O15" s="231"/>
      <c r="P15" s="204"/>
    </row>
    <row r="16" spans="1:16" s="28" customFormat="1" ht="27" customHeight="1">
      <c r="A16" s="118" t="s">
        <v>43</v>
      </c>
      <c r="B16" s="308" t="str">
        <f>'PLANILHA EMPRESA'!D15</f>
        <v>SERVIÇOS PRELIMINARES</v>
      </c>
      <c r="C16" s="309"/>
      <c r="D16" s="166">
        <f>CRONOPLE!D11</f>
        <v>1</v>
      </c>
      <c r="E16" s="67">
        <f>'PLANILHA EMPRESA'!I15</f>
        <v>1094.03</v>
      </c>
      <c r="F16" s="64">
        <f aca="true" t="shared" si="1" ref="F16:F22">E16/$E$26</f>
        <v>0.0036457351666635118</v>
      </c>
      <c r="G16" s="233">
        <f aca="true" t="shared" si="2" ref="G16:G22">IF(D16=1,100,$D$25)</f>
        <v>100</v>
      </c>
      <c r="H16" s="155">
        <f t="shared" si="0"/>
        <v>100</v>
      </c>
      <c r="I16" s="233">
        <f aca="true" t="shared" si="3" ref="I16:I22">IF(D16=2,100,$D$25)</f>
        <v>0</v>
      </c>
      <c r="J16" s="155">
        <f aca="true" t="shared" si="4" ref="J16:J22">I16+H16</f>
        <v>100</v>
      </c>
      <c r="K16" s="233">
        <f aca="true" t="shared" si="5" ref="K16:K22">IF(D16=3,100,$D$25)</f>
        <v>0</v>
      </c>
      <c r="L16" s="155">
        <f aca="true" t="shared" si="6" ref="L16:L22">K16+J16</f>
        <v>100</v>
      </c>
      <c r="M16" s="233">
        <f aca="true" t="shared" si="7" ref="M16:M22">IF(D16=4,100,$D$25)</f>
        <v>0</v>
      </c>
      <c r="N16" s="155">
        <f aca="true" t="shared" si="8" ref="N16:N22">M16+L16</f>
        <v>100</v>
      </c>
      <c r="O16" s="234"/>
      <c r="P16" s="205">
        <f aca="true" t="shared" si="9" ref="P16:P22">O16+N16</f>
        <v>100</v>
      </c>
    </row>
    <row r="17" spans="1:16" s="28" customFormat="1" ht="27" customHeight="1">
      <c r="A17" s="118" t="s">
        <v>46</v>
      </c>
      <c r="B17" s="308" t="str">
        <f>'PLANILHA EMPRESA'!D17</f>
        <v>COMPLEMENTO DRENAGEM (TRECHO 1)</v>
      </c>
      <c r="C17" s="309"/>
      <c r="D17" s="166">
        <f>CRONOPLE!D12</f>
        <v>1</v>
      </c>
      <c r="E17" s="67">
        <f>'PLANILHA EMPRESA'!I17</f>
        <v>8341.31</v>
      </c>
      <c r="F17" s="64">
        <f t="shared" si="1"/>
        <v>0.027796502109669767</v>
      </c>
      <c r="G17" s="233">
        <f t="shared" si="2"/>
        <v>100</v>
      </c>
      <c r="H17" s="155">
        <f>G17</f>
        <v>100</v>
      </c>
      <c r="I17" s="233">
        <f t="shared" si="3"/>
        <v>0</v>
      </c>
      <c r="J17" s="155">
        <f t="shared" si="4"/>
        <v>100</v>
      </c>
      <c r="K17" s="233">
        <f t="shared" si="5"/>
        <v>0</v>
      </c>
      <c r="L17" s="155">
        <f t="shared" si="6"/>
        <v>100</v>
      </c>
      <c r="M17" s="233">
        <f t="shared" si="7"/>
        <v>0</v>
      </c>
      <c r="N17" s="155">
        <f t="shared" si="8"/>
        <v>100</v>
      </c>
      <c r="O17" s="234"/>
      <c r="P17" s="205">
        <f t="shared" si="9"/>
        <v>100</v>
      </c>
    </row>
    <row r="18" spans="1:16" s="28" customFormat="1" ht="27" customHeight="1">
      <c r="A18" s="118" t="s">
        <v>53</v>
      </c>
      <c r="B18" s="308" t="str">
        <f>'PLANILHA EMPRESA'!D27</f>
        <v>SERVIÇOS COMPLEMENTARES</v>
      </c>
      <c r="C18" s="309"/>
      <c r="D18" s="166">
        <f>CRONOPLE!D13</f>
        <v>1</v>
      </c>
      <c r="E18" s="67">
        <f>'PLANILHA EMPRESA'!I27</f>
        <v>40961.02000000001</v>
      </c>
      <c r="F18" s="64">
        <f t="shared" si="1"/>
        <v>0.13649811346709642</v>
      </c>
      <c r="G18" s="233">
        <f t="shared" si="2"/>
        <v>100</v>
      </c>
      <c r="H18" s="155">
        <f t="shared" si="0"/>
        <v>100</v>
      </c>
      <c r="I18" s="233">
        <f t="shared" si="3"/>
        <v>0</v>
      </c>
      <c r="J18" s="155">
        <f t="shared" si="4"/>
        <v>100</v>
      </c>
      <c r="K18" s="233">
        <f t="shared" si="5"/>
        <v>0</v>
      </c>
      <c r="L18" s="155">
        <f t="shared" si="6"/>
        <v>100</v>
      </c>
      <c r="M18" s="233">
        <f t="shared" si="7"/>
        <v>0</v>
      </c>
      <c r="N18" s="155">
        <f t="shared" si="8"/>
        <v>100</v>
      </c>
      <c r="O18" s="234"/>
      <c r="P18" s="205">
        <f t="shared" si="9"/>
        <v>100</v>
      </c>
    </row>
    <row r="19" spans="1:16" s="28" customFormat="1" ht="27" customHeight="1">
      <c r="A19" s="118" t="s">
        <v>56</v>
      </c>
      <c r="B19" s="308" t="str">
        <f>'PLANILHA EMPRESA'!D36</f>
        <v>RECAP ASFÁLTICO S/ POLIEDRICO (T 1)</v>
      </c>
      <c r="C19" s="309"/>
      <c r="D19" s="166">
        <f>CRONOPLE!D14</f>
        <v>2</v>
      </c>
      <c r="E19" s="68">
        <f>'PLANILHA EMPRESA'!I36</f>
        <v>79513.45999999999</v>
      </c>
      <c r="F19" s="64">
        <f t="shared" si="1"/>
        <v>0.2649698978502349</v>
      </c>
      <c r="G19" s="233">
        <f t="shared" si="2"/>
        <v>0</v>
      </c>
      <c r="H19" s="155">
        <f t="shared" si="0"/>
        <v>0</v>
      </c>
      <c r="I19" s="233">
        <f t="shared" si="3"/>
        <v>100</v>
      </c>
      <c r="J19" s="155">
        <f t="shared" si="4"/>
        <v>100</v>
      </c>
      <c r="K19" s="233">
        <f t="shared" si="5"/>
        <v>0</v>
      </c>
      <c r="L19" s="155">
        <f t="shared" si="6"/>
        <v>100</v>
      </c>
      <c r="M19" s="233">
        <f t="shared" si="7"/>
        <v>0</v>
      </c>
      <c r="N19" s="155">
        <f t="shared" si="8"/>
        <v>100</v>
      </c>
      <c r="O19" s="234"/>
      <c r="P19" s="205">
        <f t="shared" si="9"/>
        <v>100</v>
      </c>
    </row>
    <row r="20" spans="1:16" s="28" customFormat="1" ht="27" customHeight="1">
      <c r="A20" s="118" t="s">
        <v>86</v>
      </c>
      <c r="B20" s="308" t="str">
        <f>'PLANILHA EMPRESA'!D42</f>
        <v>RECAP ASFÁLTICO S/ POLIEDRICO (T 2)</v>
      </c>
      <c r="C20" s="309"/>
      <c r="D20" s="166">
        <f>CRONOPLE!D15</f>
        <v>3</v>
      </c>
      <c r="E20" s="68">
        <f>'PLANILHA EMPRESA'!I42</f>
        <v>60374.8</v>
      </c>
      <c r="F20" s="64">
        <f t="shared" si="1"/>
        <v>0.20119240929433033</v>
      </c>
      <c r="G20" s="233">
        <f t="shared" si="2"/>
        <v>0</v>
      </c>
      <c r="H20" s="155">
        <f t="shared" si="0"/>
        <v>0</v>
      </c>
      <c r="I20" s="233">
        <f t="shared" si="3"/>
        <v>0</v>
      </c>
      <c r="J20" s="155">
        <f t="shared" si="4"/>
        <v>0</v>
      </c>
      <c r="K20" s="233">
        <f t="shared" si="5"/>
        <v>100</v>
      </c>
      <c r="L20" s="155">
        <f t="shared" si="6"/>
        <v>100</v>
      </c>
      <c r="M20" s="233">
        <f t="shared" si="7"/>
        <v>0</v>
      </c>
      <c r="N20" s="155">
        <f t="shared" si="8"/>
        <v>100</v>
      </c>
      <c r="O20" s="234"/>
      <c r="P20" s="205">
        <f t="shared" si="9"/>
        <v>100</v>
      </c>
    </row>
    <row r="21" spans="1:16" s="28" customFormat="1" ht="27" customHeight="1">
      <c r="A21" s="118" t="s">
        <v>99</v>
      </c>
      <c r="B21" s="308" t="str">
        <f>'PLANILHA EMPRESA'!D48</f>
        <v>RECAP ASFÁLTICO S/ POLIEDRICO (T 3)</v>
      </c>
      <c r="C21" s="309"/>
      <c r="D21" s="166">
        <f>CRONOPLE!D16</f>
        <v>4</v>
      </c>
      <c r="E21" s="68">
        <f>'PLANILHA EMPRESA'!I48</f>
        <v>95907.55</v>
      </c>
      <c r="F21" s="64">
        <f t="shared" si="1"/>
        <v>0.31960140744178783</v>
      </c>
      <c r="G21" s="233">
        <f t="shared" si="2"/>
        <v>0</v>
      </c>
      <c r="H21" s="155">
        <f t="shared" si="0"/>
        <v>0</v>
      </c>
      <c r="I21" s="233">
        <f t="shared" si="3"/>
        <v>0</v>
      </c>
      <c r="J21" s="155">
        <f t="shared" si="4"/>
        <v>0</v>
      </c>
      <c r="K21" s="233">
        <f t="shared" si="5"/>
        <v>0</v>
      </c>
      <c r="L21" s="155">
        <f t="shared" si="6"/>
        <v>0</v>
      </c>
      <c r="M21" s="233">
        <f t="shared" si="7"/>
        <v>100</v>
      </c>
      <c r="N21" s="155">
        <f t="shared" si="8"/>
        <v>100</v>
      </c>
      <c r="O21" s="234"/>
      <c r="P21" s="205">
        <f t="shared" si="9"/>
        <v>100</v>
      </c>
    </row>
    <row r="22" spans="1:16" s="28" customFormat="1" ht="27" customHeight="1" thickBot="1">
      <c r="A22" s="118" t="s">
        <v>105</v>
      </c>
      <c r="B22" s="308" t="str">
        <f>'PLANILHA EMPRESA'!D54</f>
        <v>RECAP ASFÁLTICO S/ POLIEDRICO (TRECHO 2)</v>
      </c>
      <c r="C22" s="309"/>
      <c r="D22" s="166">
        <f>CRONOPLE!D17</f>
        <v>4</v>
      </c>
      <c r="E22" s="68">
        <f>'PLANILHA EMPRESA'!I54</f>
        <v>6171.71</v>
      </c>
      <c r="F22" s="64">
        <f t="shared" si="1"/>
        <v>0.020566547704769397</v>
      </c>
      <c r="G22" s="233">
        <f t="shared" si="2"/>
        <v>0</v>
      </c>
      <c r="H22" s="155">
        <f t="shared" si="0"/>
        <v>0</v>
      </c>
      <c r="I22" s="233">
        <f t="shared" si="3"/>
        <v>0</v>
      </c>
      <c r="J22" s="155">
        <f t="shared" si="4"/>
        <v>0</v>
      </c>
      <c r="K22" s="233">
        <f t="shared" si="5"/>
        <v>0</v>
      </c>
      <c r="L22" s="155">
        <f t="shared" si="6"/>
        <v>0</v>
      </c>
      <c r="M22" s="233">
        <f t="shared" si="7"/>
        <v>100</v>
      </c>
      <c r="N22" s="155">
        <f t="shared" si="8"/>
        <v>100</v>
      </c>
      <c r="O22" s="234"/>
      <c r="P22" s="205">
        <f t="shared" si="9"/>
        <v>100</v>
      </c>
    </row>
    <row r="23" spans="1:16" s="28" customFormat="1" ht="4.5" customHeight="1" thickBot="1">
      <c r="A23" s="316"/>
      <c r="B23" s="317"/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</row>
    <row r="24" spans="1:16" s="28" customFormat="1" ht="16.5" customHeight="1" hidden="1" thickBot="1">
      <c r="A24" s="218"/>
      <c r="B24" s="219"/>
      <c r="C24" s="219"/>
      <c r="D24" s="219"/>
      <c r="E24" s="221">
        <f>SUM(E16:E22)</f>
        <v>292363.88</v>
      </c>
      <c r="F24" s="220"/>
      <c r="G24" s="221">
        <f>ROUND((((G16*$E$16)+(G17*$E$17)+(G18*$E$18)+(G213*$E$19)+(G20*$E$20)+(G21*$E$21)+(G22*$E$22))/100),2)</f>
        <v>50396.36</v>
      </c>
      <c r="H24" s="219"/>
      <c r="I24" s="221">
        <f>ROUND((((I16*$E$16)+(I17*$E$17)+(I18*$E$18)+(I19*$E$19)+(I20*$E$20)+(I21*$E$21)+(I22*$E$22))/100),2)</f>
        <v>79513.46</v>
      </c>
      <c r="J24" s="219"/>
      <c r="K24" s="221">
        <f>ROUND((((K16*$E$16)+(K17*$E$17)+(K18*$E$18)+(K19*$E$19)+(K20*$E$20)+(K21*$E$21)+(K22*$E$22))/100),2)</f>
        <v>60374.8</v>
      </c>
      <c r="L24" s="219"/>
      <c r="M24" s="221">
        <f>ROUND((((M16*$E$16)+(M17*$E$17)+(M18*$E$18)+(M213*$E$19)+(M20*$E$20)+(M21*$E$21)+(M22*$E$22))/100),2)</f>
        <v>102079.26</v>
      </c>
      <c r="N24" s="219"/>
      <c r="O24" s="219"/>
      <c r="P24" s="219"/>
    </row>
    <row r="25" spans="1:16" s="28" customFormat="1" ht="15" customHeight="1" thickBot="1">
      <c r="A25" s="330" t="s">
        <v>64</v>
      </c>
      <c r="B25" s="331"/>
      <c r="C25" s="332"/>
      <c r="D25" s="216"/>
      <c r="E25" s="119"/>
      <c r="F25" s="62">
        <f>SUM(F14:F22)</f>
        <v>1</v>
      </c>
      <c r="G25" s="120">
        <f>ROUND((((G14*$E$14)+(G16*$E$16)+(G17*$E$17)+(G18*$E$18)+(G19*$E$19)+(G20*$E$20)+(G21*$E$21)+(G22*$E$22))/100)/$E$26,5)</f>
        <v>0.17238</v>
      </c>
      <c r="H25" s="61">
        <f>G25</f>
        <v>0.17238</v>
      </c>
      <c r="I25" s="120">
        <f>ROUND((((I14*$E$14)+(I16*$E$16)+(I17*$E$17)+(I18*$E$18)+(I19*$E$19)+(I20*$E$20)+(I21*$E$21)+(I22*$E$22))/100)/$E$26,5)</f>
        <v>0.27197</v>
      </c>
      <c r="J25" s="61">
        <f>H25+I25</f>
        <v>0.44435</v>
      </c>
      <c r="K25" s="120">
        <f>ROUND((((K14*$E$14)+(K16*$E$16)+(K17*$E$17)+(K18*$E$18)+(K19*$E$19)+(K20*$E$20)+(K21*$E$21)+(K22*$E$22))/100)/$E$26,5)</f>
        <v>0.20651</v>
      </c>
      <c r="L25" s="61">
        <f>J25+K25</f>
        <v>0.65086</v>
      </c>
      <c r="M25" s="120">
        <f>ROUND((((M14*$E$14)+(M16*$E$16)+(M17*$E$17)+(M18*$E$18)+(M19*$E$19)+(M20*$E$20)+(M21*$E$21)+(M22*$E$22))/100)/$E$26,5)</f>
        <v>0.34915</v>
      </c>
      <c r="N25" s="61">
        <f>L25+M25</f>
        <v>1.00001</v>
      </c>
      <c r="O25" s="120">
        <f>ROUND((((O14*$E$14)+(O16*$E$16)+(O17*$E$17)+(O18*$E$18)+(O19*$E$19)+(O20*$E$20)+(O21*$E$21)+(O22*$E$22))/100)/$E$26,5)</f>
        <v>0</v>
      </c>
      <c r="P25" s="61">
        <f>N25+O25</f>
        <v>1.00001</v>
      </c>
    </row>
    <row r="26" spans="1:16" s="28" customFormat="1" ht="15" customHeight="1" thickBot="1">
      <c r="A26" s="318" t="s">
        <v>63</v>
      </c>
      <c r="B26" s="319"/>
      <c r="C26" s="320"/>
      <c r="D26" s="167"/>
      <c r="E26" s="69">
        <f>SUM(E14:E22)</f>
        <v>300084.88</v>
      </c>
      <c r="F26" s="121"/>
      <c r="G26" s="217">
        <f>ROUND((((G14*$E$14)+(G16*$E$16)+(G17*$E$17)+(G18*$E$18)+(G213*$E$19)+(G20*$E$20)+(G21*$E$21)+(G22*$E$22))/100),2)</f>
        <v>51727.27</v>
      </c>
      <c r="H26" s="65">
        <f>G26</f>
        <v>51727.27</v>
      </c>
      <c r="I26" s="217">
        <f>ROUND((((I14*$E$14)+(I16*$E$16)+(I17*$E$17)+(I18*$E$18)+(I19*$E$19)+(I20*$E$20)+(I21*$E$21)+(I22*$E$22))/100),2)</f>
        <v>81613.32</v>
      </c>
      <c r="J26" s="65">
        <f>I26+H26</f>
        <v>133340.59</v>
      </c>
      <c r="K26" s="217">
        <f>ROUND((((K14*$E$14)+(K16*$E$16)+(K17*$E$17)+(K18*$E$18)+(K19*$E$19)+(K20*$E$20)+(K21*$E$21)+(K22*$E$22))/100),2)</f>
        <v>61969.23</v>
      </c>
      <c r="L26" s="65">
        <f>K26+J26</f>
        <v>195309.82</v>
      </c>
      <c r="M26" s="217">
        <f>ROUND((((M14*$E$14)+(M16*$E$16)+(M17*$E$17)+(M18*$E$18)+(M213*$E$19)+(M20*$E$20)+(M21*$E$21)+(M22*$E$22))/100),2)</f>
        <v>104775.06</v>
      </c>
      <c r="N26" s="65">
        <f>M26+L26</f>
        <v>300084.88</v>
      </c>
      <c r="O26" s="122">
        <f>ROUND(O25*$E$26,2)</f>
        <v>0</v>
      </c>
      <c r="P26" s="65">
        <f>O26+N26</f>
        <v>300084.88</v>
      </c>
    </row>
    <row r="27" spans="1:16" s="28" customFormat="1" ht="60" customHeight="1">
      <c r="A27" s="313"/>
      <c r="B27" s="313"/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</row>
    <row r="28" spans="1:16" s="25" customFormat="1" ht="20.25" customHeight="1">
      <c r="A28" s="190" t="s">
        <v>153</v>
      </c>
      <c r="B28" s="143"/>
      <c r="C28" s="143"/>
      <c r="D28" s="143"/>
      <c r="E28" s="191"/>
      <c r="F28" s="192"/>
      <c r="G28" s="193"/>
      <c r="H28" s="194"/>
      <c r="I28" s="195"/>
      <c r="J28" s="194"/>
      <c r="K28" s="195"/>
      <c r="L28" s="196"/>
      <c r="M28" s="195"/>
      <c r="N28" s="194"/>
      <c r="O28" s="195"/>
      <c r="P28" s="194"/>
    </row>
    <row r="29" spans="1:16" s="27" customFormat="1" ht="14.25">
      <c r="A29" s="197"/>
      <c r="B29" s="143"/>
      <c r="C29" s="143"/>
      <c r="D29" s="143"/>
      <c r="E29" s="191"/>
      <c r="F29" s="165"/>
      <c r="G29" s="193"/>
      <c r="H29" s="326" t="str">
        <f>'PLANILHA EMPRESA'!C63:C63</f>
        <v>[nome do engenheiro Responsável Técnico da empresa]</v>
      </c>
      <c r="I29" s="326"/>
      <c r="J29" s="326"/>
      <c r="K29" s="326"/>
      <c r="L29" s="196"/>
      <c r="M29" s="326" t="str">
        <f>'PLANILHA EMPRESA'!F63:F63</f>
        <v>[nome do Representante Legal da empresa]</v>
      </c>
      <c r="N29" s="326"/>
      <c r="O29" s="326"/>
      <c r="P29" s="326"/>
    </row>
    <row r="30" spans="1:21" s="27" customFormat="1" ht="14.25">
      <c r="A30" s="143"/>
      <c r="B30" s="198"/>
      <c r="C30" s="143"/>
      <c r="D30" s="143"/>
      <c r="E30" s="307"/>
      <c r="F30" s="307"/>
      <c r="G30" s="307"/>
      <c r="H30" s="307" t="str">
        <f>'PLANILHA EMPRESA'!C64:C64</f>
        <v>ENGENHEIRO CIVIL</v>
      </c>
      <c r="I30" s="307"/>
      <c r="J30" s="307"/>
      <c r="K30" s="307"/>
      <c r="L30" s="199"/>
      <c r="M30" s="307" t="str">
        <f>'PLANILHA EMPRESA'!F64:F64</f>
        <v>REPRESENTANTE LEGAL</v>
      </c>
      <c r="N30" s="307"/>
      <c r="O30" s="307"/>
      <c r="P30" s="307"/>
      <c r="R30" s="52"/>
      <c r="S30" s="52"/>
      <c r="T30" s="52"/>
      <c r="U30" s="52"/>
    </row>
    <row r="31" spans="1:21" s="27" customFormat="1" ht="14.25">
      <c r="A31" s="143"/>
      <c r="B31" s="165"/>
      <c r="C31" s="143"/>
      <c r="D31" s="143"/>
      <c r="E31" s="304"/>
      <c r="F31" s="305"/>
      <c r="G31" s="305"/>
      <c r="H31" s="306" t="str">
        <f>'PLANILHA EMPRESA'!C65:C65</f>
        <v>CREA XXXXXX/D</v>
      </c>
      <c r="I31" s="305"/>
      <c r="J31" s="305"/>
      <c r="K31" s="305"/>
      <c r="L31" s="200"/>
      <c r="M31" s="201"/>
      <c r="N31" s="200"/>
      <c r="O31" s="202"/>
      <c r="P31" s="203"/>
      <c r="R31" s="30"/>
      <c r="S31" s="30"/>
      <c r="T31" s="53"/>
      <c r="U31" s="53"/>
    </row>
    <row r="32" spans="1:21" s="27" customFormat="1" ht="14.25">
      <c r="A32" s="143"/>
      <c r="B32" s="143"/>
      <c r="C32" s="143"/>
      <c r="D32" s="143"/>
      <c r="E32" s="123"/>
      <c r="F32" s="123"/>
      <c r="G32" s="123"/>
      <c r="H32" s="136"/>
      <c r="I32" s="123"/>
      <c r="J32" s="136"/>
      <c r="K32" s="123"/>
      <c r="L32" s="136"/>
      <c r="M32" s="123"/>
      <c r="N32" s="136"/>
      <c r="O32" s="307"/>
      <c r="P32" s="307"/>
      <c r="R32" s="54"/>
      <c r="S32" s="54"/>
      <c r="T32" s="53"/>
      <c r="U32" s="53"/>
    </row>
    <row r="33" spans="1:21" s="27" customFormat="1" ht="14.25">
      <c r="A33" s="29"/>
      <c r="B33" s="29"/>
      <c r="C33" s="29"/>
      <c r="D33" s="29"/>
      <c r="E33" s="31"/>
      <c r="F33" s="31"/>
      <c r="G33" s="31"/>
      <c r="H33" s="126"/>
      <c r="I33" s="31"/>
      <c r="J33" s="126"/>
      <c r="K33" s="31"/>
      <c r="L33" s="126"/>
      <c r="M33" s="31"/>
      <c r="N33" s="126"/>
      <c r="O33" s="328"/>
      <c r="P33" s="328"/>
      <c r="R33" s="30"/>
      <c r="S33" s="30"/>
      <c r="T33" s="53"/>
      <c r="U33" s="53"/>
    </row>
    <row r="34" spans="1:21" s="25" customFormat="1" ht="14.25">
      <c r="A34" s="29"/>
      <c r="B34" s="29"/>
      <c r="C34" s="29"/>
      <c r="D34" s="29"/>
      <c r="E34" s="32"/>
      <c r="F34" s="33"/>
      <c r="G34" s="34"/>
      <c r="H34" s="127"/>
      <c r="I34" s="26"/>
      <c r="J34" s="127"/>
      <c r="K34" s="26"/>
      <c r="L34" s="127"/>
      <c r="M34" s="26"/>
      <c r="N34" s="127"/>
      <c r="O34" s="26"/>
      <c r="P34" s="133"/>
      <c r="R34" s="30"/>
      <c r="S34" s="30"/>
      <c r="T34" s="53"/>
      <c r="U34" s="53"/>
    </row>
    <row r="35" spans="1:21" ht="14.25">
      <c r="A35" s="29"/>
      <c r="B35" s="29"/>
      <c r="C35" s="29"/>
      <c r="D35" s="29"/>
      <c r="E35" s="32"/>
      <c r="F35" s="33"/>
      <c r="G35" s="34"/>
      <c r="H35" s="127"/>
      <c r="I35" s="26"/>
      <c r="J35" s="127"/>
      <c r="K35" s="26"/>
      <c r="L35" s="127"/>
      <c r="M35" s="26"/>
      <c r="N35" s="127"/>
      <c r="O35" s="26"/>
      <c r="P35" s="133"/>
      <c r="R35" s="30"/>
      <c r="S35" s="30"/>
      <c r="T35" s="53"/>
      <c r="U35" s="53"/>
    </row>
    <row r="36" spans="1:21" ht="14.25">
      <c r="A36" s="29"/>
      <c r="B36" s="29"/>
      <c r="C36" s="29"/>
      <c r="D36" s="29"/>
      <c r="E36" s="36"/>
      <c r="F36" s="33"/>
      <c r="G36" s="37"/>
      <c r="H36" s="128"/>
      <c r="I36" s="37"/>
      <c r="J36" s="128"/>
      <c r="K36" s="37"/>
      <c r="L36" s="128"/>
      <c r="M36" s="37"/>
      <c r="N36" s="128"/>
      <c r="O36" s="37"/>
      <c r="P36" s="128"/>
      <c r="R36" s="55"/>
      <c r="S36" s="55"/>
      <c r="T36" s="56"/>
      <c r="U36" s="56"/>
    </row>
    <row r="37" spans="1:21" ht="14.25">
      <c r="A37" s="29"/>
      <c r="B37" s="29"/>
      <c r="C37" s="29"/>
      <c r="D37" s="29"/>
      <c r="E37" s="38"/>
      <c r="F37" s="33"/>
      <c r="G37" s="37"/>
      <c r="H37" s="128"/>
      <c r="I37" s="37"/>
      <c r="J37" s="128"/>
      <c r="K37" s="37"/>
      <c r="L37" s="128"/>
      <c r="M37" s="37"/>
      <c r="N37" s="128"/>
      <c r="O37" s="37"/>
      <c r="P37" s="128"/>
      <c r="R37" s="57"/>
      <c r="S37" s="57"/>
      <c r="T37" s="57"/>
      <c r="U37" s="57"/>
    </row>
    <row r="38" spans="1:21" ht="14.25">
      <c r="A38" s="29"/>
      <c r="B38" s="39"/>
      <c r="C38" s="40"/>
      <c r="D38" s="40"/>
      <c r="E38" s="41"/>
      <c r="F38" s="39"/>
      <c r="G38" s="41"/>
      <c r="H38" s="129"/>
      <c r="I38" s="42"/>
      <c r="J38" s="129"/>
      <c r="K38" s="42"/>
      <c r="L38" s="129"/>
      <c r="M38" s="42"/>
      <c r="N38" s="129"/>
      <c r="O38" s="42"/>
      <c r="P38" s="137"/>
      <c r="R38" s="52"/>
      <c r="S38" s="52"/>
      <c r="T38" s="52"/>
      <c r="U38" s="52"/>
    </row>
    <row r="39" spans="1:21" ht="14.25">
      <c r="A39" s="29"/>
      <c r="B39" s="40"/>
      <c r="C39" s="41"/>
      <c r="D39" s="41"/>
      <c r="E39" s="40"/>
      <c r="F39" s="40"/>
      <c r="G39" s="41"/>
      <c r="H39" s="130"/>
      <c r="I39" s="43"/>
      <c r="J39" s="130"/>
      <c r="K39" s="43"/>
      <c r="L39" s="130"/>
      <c r="M39" s="43"/>
      <c r="N39" s="130"/>
      <c r="O39" s="42"/>
      <c r="P39" s="137"/>
      <c r="R39" s="30"/>
      <c r="S39" s="30"/>
      <c r="T39" s="53"/>
      <c r="U39" s="53"/>
    </row>
    <row r="40" spans="1:21" ht="14.25">
      <c r="A40" s="29"/>
      <c r="B40" s="40"/>
      <c r="C40" s="44"/>
      <c r="D40" s="44"/>
      <c r="E40" s="40"/>
      <c r="F40" s="329"/>
      <c r="G40" s="329"/>
      <c r="H40" s="131"/>
      <c r="I40" s="44"/>
      <c r="J40" s="131"/>
      <c r="K40" s="44"/>
      <c r="L40" s="131"/>
      <c r="M40" s="44"/>
      <c r="N40" s="131"/>
      <c r="O40" s="42"/>
      <c r="P40" s="137"/>
      <c r="R40" s="54"/>
      <c r="S40" s="54"/>
      <c r="T40" s="53"/>
      <c r="U40" s="53"/>
    </row>
    <row r="41" spans="1:21" ht="14.25">
      <c r="A41" s="29"/>
      <c r="B41" s="40"/>
      <c r="C41" s="41"/>
      <c r="D41" s="41"/>
      <c r="E41" s="40"/>
      <c r="F41" s="329"/>
      <c r="G41" s="329"/>
      <c r="H41" s="49"/>
      <c r="I41" s="41"/>
      <c r="J41" s="49"/>
      <c r="K41" s="41"/>
      <c r="L41" s="49"/>
      <c r="M41" s="41"/>
      <c r="N41" s="49"/>
      <c r="O41" s="46"/>
      <c r="P41" s="133"/>
      <c r="R41" s="30"/>
      <c r="S41" s="30"/>
      <c r="T41" s="53"/>
      <c r="U41" s="53"/>
    </row>
    <row r="42" spans="1:21" ht="14.25">
      <c r="A42" s="29"/>
      <c r="B42" s="40"/>
      <c r="C42" s="41"/>
      <c r="D42" s="41"/>
      <c r="E42" s="40"/>
      <c r="F42" s="329"/>
      <c r="G42" s="329"/>
      <c r="H42" s="49"/>
      <c r="I42" s="41"/>
      <c r="J42" s="49"/>
      <c r="K42" s="41"/>
      <c r="L42" s="49"/>
      <c r="M42" s="41"/>
      <c r="N42" s="49"/>
      <c r="O42" s="47"/>
      <c r="P42" s="128"/>
      <c r="R42" s="30"/>
      <c r="S42" s="30"/>
      <c r="T42" s="53"/>
      <c r="U42" s="53"/>
    </row>
    <row r="43" spans="1:21" ht="14.25">
      <c r="A43" s="29"/>
      <c r="B43" s="48"/>
      <c r="C43" s="49"/>
      <c r="D43" s="49"/>
      <c r="E43" s="40"/>
      <c r="F43" s="327"/>
      <c r="G43" s="327"/>
      <c r="H43" s="49"/>
      <c r="I43" s="49"/>
      <c r="J43" s="49"/>
      <c r="K43" s="49"/>
      <c r="L43" s="49"/>
      <c r="M43" s="49"/>
      <c r="N43" s="49"/>
      <c r="O43" s="46"/>
      <c r="P43" s="133"/>
      <c r="R43" s="30"/>
      <c r="S43" s="30"/>
      <c r="T43" s="53"/>
      <c r="U43" s="53"/>
    </row>
    <row r="44" spans="1:21" ht="14.25">
      <c r="A44" s="29"/>
      <c r="B44" s="40"/>
      <c r="C44" s="41"/>
      <c r="D44" s="41"/>
      <c r="E44" s="40"/>
      <c r="F44" s="45"/>
      <c r="G44" s="50"/>
      <c r="H44" s="39"/>
      <c r="I44" s="40"/>
      <c r="J44" s="39"/>
      <c r="K44" s="40"/>
      <c r="L44" s="39"/>
      <c r="M44" s="40"/>
      <c r="N44" s="39"/>
      <c r="O44" s="46"/>
      <c r="P44" s="133"/>
      <c r="R44" s="55"/>
      <c r="S44" s="55"/>
      <c r="T44" s="56"/>
      <c r="U44" s="56"/>
    </row>
    <row r="45" spans="1:21" ht="14.25">
      <c r="A45" s="29"/>
      <c r="B45" s="39"/>
      <c r="C45" s="41"/>
      <c r="D45" s="41"/>
      <c r="E45" s="40"/>
      <c r="F45" s="39"/>
      <c r="G45" s="40"/>
      <c r="H45" s="39"/>
      <c r="I45" s="40"/>
      <c r="J45" s="39"/>
      <c r="K45" s="40"/>
      <c r="L45" s="39"/>
      <c r="M45" s="40"/>
      <c r="N45" s="39"/>
      <c r="O45" s="46"/>
      <c r="P45" s="133"/>
      <c r="R45" s="57"/>
      <c r="S45" s="57"/>
      <c r="T45" s="57"/>
      <c r="U45" s="57"/>
    </row>
    <row r="46" spans="1:21" ht="14.25">
      <c r="A46" s="29"/>
      <c r="B46" s="40"/>
      <c r="C46" s="41"/>
      <c r="D46" s="41"/>
      <c r="E46" s="40"/>
      <c r="F46" s="40"/>
      <c r="G46" s="50"/>
      <c r="H46" s="49"/>
      <c r="I46" s="41"/>
      <c r="J46" s="49"/>
      <c r="K46" s="41"/>
      <c r="L46" s="49"/>
      <c r="M46" s="41"/>
      <c r="N46" s="49"/>
      <c r="O46" s="46"/>
      <c r="P46" s="133"/>
      <c r="R46" s="52"/>
      <c r="S46" s="52"/>
      <c r="T46" s="52"/>
      <c r="U46" s="52"/>
    </row>
    <row r="47" spans="1:21" ht="14.25">
      <c r="A47" s="29"/>
      <c r="B47" s="40"/>
      <c r="C47" s="44"/>
      <c r="D47" s="44"/>
      <c r="E47" s="40"/>
      <c r="F47" s="40"/>
      <c r="G47" s="50"/>
      <c r="H47" s="131"/>
      <c r="I47" s="44"/>
      <c r="J47" s="131"/>
      <c r="K47" s="44"/>
      <c r="L47" s="131"/>
      <c r="M47" s="44"/>
      <c r="N47" s="131"/>
      <c r="O47" s="46"/>
      <c r="P47" s="133"/>
      <c r="R47" s="30"/>
      <c r="S47" s="30"/>
      <c r="T47" s="53"/>
      <c r="U47" s="53"/>
    </row>
    <row r="48" spans="1:21" ht="14.25">
      <c r="A48" s="29"/>
      <c r="B48" s="40"/>
      <c r="C48" s="41"/>
      <c r="D48" s="41"/>
      <c r="E48" s="40"/>
      <c r="F48" s="40"/>
      <c r="G48" s="50"/>
      <c r="H48" s="49"/>
      <c r="I48" s="41"/>
      <c r="J48" s="49"/>
      <c r="K48" s="41"/>
      <c r="L48" s="49"/>
      <c r="M48" s="41"/>
      <c r="N48" s="49"/>
      <c r="O48" s="46"/>
      <c r="P48" s="133"/>
      <c r="R48" s="54"/>
      <c r="S48" s="54"/>
      <c r="T48" s="58"/>
      <c r="U48" s="58"/>
    </row>
    <row r="49" spans="1:21" ht="14.25">
      <c r="A49" s="29"/>
      <c r="B49" s="40"/>
      <c r="C49" s="41"/>
      <c r="D49" s="41"/>
      <c r="E49" s="40"/>
      <c r="F49" s="40"/>
      <c r="G49" s="50"/>
      <c r="H49" s="49"/>
      <c r="I49" s="41"/>
      <c r="J49" s="49"/>
      <c r="K49" s="41"/>
      <c r="L49" s="49"/>
      <c r="M49" s="41"/>
      <c r="N49" s="49"/>
      <c r="O49" s="46"/>
      <c r="P49" s="133"/>
      <c r="R49" s="30"/>
      <c r="S49" s="30"/>
      <c r="T49" s="53"/>
      <c r="U49" s="53"/>
    </row>
    <row r="50" spans="1:21" ht="14.25">
      <c r="A50" s="29"/>
      <c r="B50" s="48"/>
      <c r="C50" s="49"/>
      <c r="D50" s="49"/>
      <c r="E50" s="40"/>
      <c r="F50" s="48"/>
      <c r="G50" s="50"/>
      <c r="H50" s="49"/>
      <c r="I50" s="49"/>
      <c r="J50" s="49"/>
      <c r="K50" s="49"/>
      <c r="L50" s="49"/>
      <c r="M50" s="49"/>
      <c r="N50" s="49"/>
      <c r="O50" s="46"/>
      <c r="P50" s="133"/>
      <c r="R50" s="30"/>
      <c r="S50" s="30"/>
      <c r="T50" s="53"/>
      <c r="U50" s="53"/>
    </row>
    <row r="51" spans="1:21" ht="14.25">
      <c r="A51" s="29"/>
      <c r="B51" s="40"/>
      <c r="C51" s="40"/>
      <c r="D51" s="40"/>
      <c r="E51" s="40"/>
      <c r="F51" s="45"/>
      <c r="G51" s="50"/>
      <c r="H51" s="39"/>
      <c r="I51" s="40"/>
      <c r="J51" s="39"/>
      <c r="K51" s="40"/>
      <c r="L51" s="39"/>
      <c r="M51" s="40"/>
      <c r="N51" s="39"/>
      <c r="O51" s="46"/>
      <c r="P51" s="133"/>
      <c r="R51" s="30"/>
      <c r="S51" s="30"/>
      <c r="T51" s="53"/>
      <c r="U51" s="53"/>
    </row>
    <row r="52" spans="1:21" ht="14.25">
      <c r="A52" s="29"/>
      <c r="B52" s="39"/>
      <c r="C52" s="41"/>
      <c r="D52" s="41"/>
      <c r="E52" s="40"/>
      <c r="F52" s="39"/>
      <c r="G52" s="40"/>
      <c r="H52" s="39"/>
      <c r="I52" s="40"/>
      <c r="J52" s="39"/>
      <c r="K52" s="40"/>
      <c r="L52" s="39"/>
      <c r="M52" s="40"/>
      <c r="N52" s="39"/>
      <c r="O52" s="46"/>
      <c r="P52" s="133"/>
      <c r="R52" s="55"/>
      <c r="S52" s="55"/>
      <c r="T52" s="56"/>
      <c r="U52" s="56"/>
    </row>
    <row r="53" spans="1:21" ht="14.25">
      <c r="A53" s="29"/>
      <c r="B53" s="40"/>
      <c r="C53" s="41"/>
      <c r="D53" s="41"/>
      <c r="E53" s="40"/>
      <c r="F53" s="40"/>
      <c r="G53" s="51"/>
      <c r="H53" s="49"/>
      <c r="I53" s="41"/>
      <c r="J53" s="49"/>
      <c r="K53" s="41"/>
      <c r="L53" s="49"/>
      <c r="M53" s="41"/>
      <c r="N53" s="49"/>
      <c r="O53" s="46"/>
      <c r="P53" s="133"/>
      <c r="R53" s="57"/>
      <c r="S53" s="57"/>
      <c r="T53" s="57"/>
      <c r="U53" s="57"/>
    </row>
    <row r="54" spans="1:21" ht="14.25">
      <c r="A54" s="29"/>
      <c r="B54" s="40"/>
      <c r="C54" s="44"/>
      <c r="D54" s="44"/>
      <c r="E54" s="40"/>
      <c r="F54" s="40"/>
      <c r="G54" s="51"/>
      <c r="H54" s="131"/>
      <c r="I54" s="44"/>
      <c r="J54" s="131"/>
      <c r="K54" s="44"/>
      <c r="L54" s="131"/>
      <c r="M54" s="44"/>
      <c r="N54" s="131"/>
      <c r="O54" s="46"/>
      <c r="P54" s="133"/>
      <c r="R54" s="52"/>
      <c r="S54" s="52"/>
      <c r="T54" s="52"/>
      <c r="U54" s="52"/>
    </row>
    <row r="55" spans="1:21" ht="14.25">
      <c r="A55" s="29"/>
      <c r="B55" s="40"/>
      <c r="C55" s="41"/>
      <c r="D55" s="41"/>
      <c r="E55" s="40"/>
      <c r="F55" s="40"/>
      <c r="G55" s="51"/>
      <c r="H55" s="49"/>
      <c r="I55" s="41"/>
      <c r="J55" s="49"/>
      <c r="K55" s="41"/>
      <c r="L55" s="49"/>
      <c r="M55" s="41"/>
      <c r="N55" s="49"/>
      <c r="O55" s="46"/>
      <c r="P55" s="133"/>
      <c r="R55" s="30"/>
      <c r="S55" s="30"/>
      <c r="T55" s="53"/>
      <c r="U55" s="53"/>
    </row>
    <row r="56" spans="1:21" ht="14.25">
      <c r="A56" s="29"/>
      <c r="B56" s="40"/>
      <c r="C56" s="41"/>
      <c r="D56" s="41"/>
      <c r="E56" s="40"/>
      <c r="F56" s="40"/>
      <c r="G56" s="51"/>
      <c r="H56" s="49"/>
      <c r="I56" s="41"/>
      <c r="J56" s="49"/>
      <c r="K56" s="41"/>
      <c r="L56" s="49"/>
      <c r="M56" s="41"/>
      <c r="N56" s="49"/>
      <c r="O56" s="46"/>
      <c r="P56" s="133"/>
      <c r="R56" s="54"/>
      <c r="S56" s="54"/>
      <c r="T56" s="53"/>
      <c r="U56" s="53"/>
    </row>
    <row r="57" spans="1:21" ht="14.25">
      <c r="A57" s="29"/>
      <c r="B57" s="48"/>
      <c r="C57" s="49"/>
      <c r="D57" s="49"/>
      <c r="E57" s="40"/>
      <c r="F57" s="48"/>
      <c r="G57" s="51"/>
      <c r="H57" s="49"/>
      <c r="I57" s="49"/>
      <c r="J57" s="49"/>
      <c r="K57" s="49"/>
      <c r="L57" s="49"/>
      <c r="M57" s="49"/>
      <c r="N57" s="49"/>
      <c r="O57" s="46"/>
      <c r="P57" s="133"/>
      <c r="R57" s="30"/>
      <c r="S57" s="30"/>
      <c r="T57" s="53"/>
      <c r="U57" s="53"/>
    </row>
    <row r="58" spans="1:21" ht="14.25">
      <c r="A58" s="29"/>
      <c r="B58" s="40"/>
      <c r="C58" s="40"/>
      <c r="D58" s="40"/>
      <c r="E58" s="40"/>
      <c r="F58" s="45"/>
      <c r="G58" s="47"/>
      <c r="H58" s="132"/>
      <c r="I58" s="46"/>
      <c r="J58" s="132"/>
      <c r="K58" s="46"/>
      <c r="L58" s="132"/>
      <c r="M58" s="46"/>
      <c r="N58" s="132"/>
      <c r="O58" s="46"/>
      <c r="P58" s="133"/>
      <c r="R58" s="30"/>
      <c r="S58" s="30"/>
      <c r="T58" s="53"/>
      <c r="U58" s="53"/>
    </row>
    <row r="59" spans="1:21" ht="14.25">
      <c r="A59" s="29"/>
      <c r="B59" s="29"/>
      <c r="C59" s="29"/>
      <c r="D59" s="29"/>
      <c r="E59" s="29"/>
      <c r="F59" s="33"/>
      <c r="G59" s="37"/>
      <c r="H59" s="133"/>
      <c r="I59" s="35"/>
      <c r="J59" s="133"/>
      <c r="K59" s="35"/>
      <c r="L59" s="133"/>
      <c r="M59" s="35"/>
      <c r="N59" s="133"/>
      <c r="O59" s="35"/>
      <c r="P59" s="133"/>
      <c r="R59" s="30"/>
      <c r="S59" s="30"/>
      <c r="T59" s="53"/>
      <c r="U59" s="53"/>
    </row>
    <row r="60" spans="18:21" ht="13.5">
      <c r="R60" s="55"/>
      <c r="S60" s="55"/>
      <c r="T60" s="56"/>
      <c r="U60" s="56"/>
    </row>
    <row r="61" spans="18:21" ht="12.75">
      <c r="R61" s="57"/>
      <c r="S61" s="57"/>
      <c r="T61" s="57"/>
      <c r="U61" s="57"/>
    </row>
    <row r="62" spans="18:21" ht="13.5">
      <c r="R62" s="52"/>
      <c r="S62" s="52"/>
      <c r="T62" s="52"/>
      <c r="U62" s="52"/>
    </row>
    <row r="63" spans="18:21" ht="14.25">
      <c r="R63" s="30"/>
      <c r="S63" s="30"/>
      <c r="T63" s="53"/>
      <c r="U63" s="53"/>
    </row>
    <row r="64" spans="18:21" ht="14.25">
      <c r="R64" s="30"/>
      <c r="S64" s="30"/>
      <c r="T64" s="53"/>
      <c r="U64" s="53"/>
    </row>
    <row r="65" spans="18:21" ht="14.25">
      <c r="R65" s="30"/>
      <c r="S65" s="30"/>
      <c r="T65" s="53"/>
      <c r="U65" s="53"/>
    </row>
    <row r="66" spans="18:21" ht="14.25">
      <c r="R66" s="30"/>
      <c r="S66" s="30"/>
      <c r="T66" s="53"/>
      <c r="U66" s="53"/>
    </row>
    <row r="67" spans="18:21" ht="14.25">
      <c r="R67" s="30"/>
      <c r="S67" s="30"/>
      <c r="T67" s="53"/>
      <c r="U67" s="53"/>
    </row>
    <row r="68" spans="18:21" ht="13.5">
      <c r="R68" s="55"/>
      <c r="S68" s="55"/>
      <c r="T68" s="56"/>
      <c r="U68" s="56"/>
    </row>
    <row r="69" spans="18:21" ht="12.75">
      <c r="R69" s="57"/>
      <c r="S69" s="57"/>
      <c r="T69" s="57"/>
      <c r="U69" s="57"/>
    </row>
    <row r="70" spans="18:21" ht="13.5">
      <c r="R70" s="52"/>
      <c r="S70" s="52"/>
      <c r="T70" s="52"/>
      <c r="U70" s="52"/>
    </row>
    <row r="71" spans="18:21" ht="14.25">
      <c r="R71" s="30"/>
      <c r="S71" s="30"/>
      <c r="T71" s="53"/>
      <c r="U71" s="53"/>
    </row>
    <row r="72" spans="18:21" ht="14.25">
      <c r="R72" s="30"/>
      <c r="S72" s="30"/>
      <c r="T72" s="53"/>
      <c r="U72" s="53"/>
    </row>
    <row r="73" spans="18:21" ht="14.25">
      <c r="R73" s="30"/>
      <c r="S73" s="30"/>
      <c r="T73" s="53"/>
      <c r="U73" s="53"/>
    </row>
    <row r="74" spans="18:21" ht="14.25">
      <c r="R74" s="30"/>
      <c r="S74" s="30"/>
      <c r="T74" s="53"/>
      <c r="U74" s="53"/>
    </row>
    <row r="75" spans="18:21" ht="14.25">
      <c r="R75" s="30"/>
      <c r="S75" s="30"/>
      <c r="T75" s="53"/>
      <c r="U75" s="53"/>
    </row>
    <row r="76" spans="18:21" ht="13.5">
      <c r="R76" s="55"/>
      <c r="S76" s="55"/>
      <c r="T76" s="56"/>
      <c r="U76" s="56"/>
    </row>
    <row r="77" spans="18:21" ht="12.75">
      <c r="R77" s="57"/>
      <c r="S77" s="57"/>
      <c r="T77" s="57"/>
      <c r="U77" s="57"/>
    </row>
    <row r="78" spans="18:21" ht="13.5">
      <c r="R78" s="52"/>
      <c r="S78" s="52"/>
      <c r="T78" s="52"/>
      <c r="U78" s="52"/>
    </row>
    <row r="79" spans="18:21" ht="14.25">
      <c r="R79" s="30"/>
      <c r="S79" s="30"/>
      <c r="T79" s="53"/>
      <c r="U79" s="53"/>
    </row>
    <row r="80" spans="18:21" ht="14.25">
      <c r="R80" s="54"/>
      <c r="S80" s="54"/>
      <c r="T80" s="58"/>
      <c r="U80" s="58"/>
    </row>
    <row r="81" spans="18:21" ht="14.25">
      <c r="R81" s="30"/>
      <c r="S81" s="30"/>
      <c r="T81" s="53"/>
      <c r="U81" s="53"/>
    </row>
    <row r="82" spans="18:21" ht="14.25">
      <c r="R82" s="30"/>
      <c r="S82" s="30"/>
      <c r="T82" s="53"/>
      <c r="U82" s="53"/>
    </row>
    <row r="83" spans="18:21" ht="14.25">
      <c r="R83" s="30"/>
      <c r="S83" s="30"/>
      <c r="T83" s="53"/>
      <c r="U83" s="53"/>
    </row>
    <row r="84" spans="18:21" ht="13.5">
      <c r="R84" s="55"/>
      <c r="S84" s="55"/>
      <c r="T84" s="56"/>
      <c r="U84" s="56"/>
    </row>
    <row r="85" spans="18:21" ht="12.75">
      <c r="R85" s="57"/>
      <c r="S85" s="57"/>
      <c r="T85" s="57"/>
      <c r="U85" s="57"/>
    </row>
    <row r="86" spans="18:21" ht="13.5">
      <c r="R86" s="52"/>
      <c r="S86" s="52"/>
      <c r="T86" s="52"/>
      <c r="U86" s="52"/>
    </row>
    <row r="87" spans="18:21" ht="14.25">
      <c r="R87" s="30"/>
      <c r="S87" s="30"/>
      <c r="T87" s="53"/>
      <c r="U87" s="53"/>
    </row>
    <row r="88" spans="18:21" ht="14.25">
      <c r="R88" s="30"/>
      <c r="S88" s="30"/>
      <c r="T88" s="53"/>
      <c r="U88" s="53"/>
    </row>
    <row r="89" spans="18:21" ht="14.25">
      <c r="R89" s="30"/>
      <c r="S89" s="30"/>
      <c r="T89" s="53"/>
      <c r="U89" s="53"/>
    </row>
    <row r="90" spans="18:21" ht="14.25">
      <c r="R90" s="30"/>
      <c r="S90" s="30"/>
      <c r="T90" s="53"/>
      <c r="U90" s="53"/>
    </row>
    <row r="91" spans="18:21" ht="14.25">
      <c r="R91" s="30"/>
      <c r="S91" s="30"/>
      <c r="T91" s="53"/>
      <c r="U91" s="53"/>
    </row>
    <row r="92" spans="18:21" ht="13.5">
      <c r="R92" s="55"/>
      <c r="S92" s="55"/>
      <c r="T92" s="56"/>
      <c r="U92" s="56"/>
    </row>
    <row r="93" spans="18:21" ht="12.75">
      <c r="R93" s="57"/>
      <c r="S93" s="57"/>
      <c r="T93" s="57"/>
      <c r="U93" s="57"/>
    </row>
    <row r="94" spans="18:21" ht="13.5">
      <c r="R94" s="59"/>
      <c r="S94" s="59"/>
      <c r="T94" s="59"/>
      <c r="U94" s="59"/>
    </row>
    <row r="95" spans="18:21" ht="14.25">
      <c r="R95" s="54"/>
      <c r="S95" s="54"/>
      <c r="T95" s="58"/>
      <c r="U95" s="58"/>
    </row>
    <row r="96" spans="18:21" ht="14.25">
      <c r="R96" s="54"/>
      <c r="S96" s="54"/>
      <c r="T96" s="58"/>
      <c r="U96" s="58"/>
    </row>
    <row r="97" spans="18:21" ht="14.25">
      <c r="R97" s="54"/>
      <c r="S97" s="54"/>
      <c r="T97" s="58"/>
      <c r="U97" s="58"/>
    </row>
    <row r="98" spans="18:21" ht="14.25">
      <c r="R98" s="54"/>
      <c r="S98" s="54"/>
      <c r="T98" s="58"/>
      <c r="U98" s="58"/>
    </row>
    <row r="99" spans="18:21" ht="14.25">
      <c r="R99" s="54"/>
      <c r="S99" s="54"/>
      <c r="T99" s="58"/>
      <c r="U99" s="58"/>
    </row>
    <row r="100" spans="18:21" ht="13.5">
      <c r="R100" s="59"/>
      <c r="S100" s="59"/>
      <c r="T100" s="60"/>
      <c r="U100" s="60"/>
    </row>
  </sheetData>
  <sheetProtection password="C6DB" sheet="1" formatCells="0" insertRows="0" selectLockedCells="1" autoFilter="0"/>
  <mergeCells count="45">
    <mergeCell ref="O7:P7"/>
    <mergeCell ref="F8:L8"/>
    <mergeCell ref="A4:E4"/>
    <mergeCell ref="A6:B6"/>
    <mergeCell ref="B7:G7"/>
    <mergeCell ref="O8:P8"/>
    <mergeCell ref="B8:C8"/>
    <mergeCell ref="M7:N7"/>
    <mergeCell ref="A10:A12"/>
    <mergeCell ref="B10:C12"/>
    <mergeCell ref="E10:E12"/>
    <mergeCell ref="F41:G41"/>
    <mergeCell ref="F42:G42"/>
    <mergeCell ref="G10:P10"/>
    <mergeCell ref="G11:H11"/>
    <mergeCell ref="O11:P11"/>
    <mergeCell ref="I11:J11"/>
    <mergeCell ref="K11:L11"/>
    <mergeCell ref="B14:C14"/>
    <mergeCell ref="H29:K29"/>
    <mergeCell ref="M29:P29"/>
    <mergeCell ref="M30:P30"/>
    <mergeCell ref="B19:C19"/>
    <mergeCell ref="F43:G43"/>
    <mergeCell ref="O32:P32"/>
    <mergeCell ref="O33:P33"/>
    <mergeCell ref="F40:G40"/>
    <mergeCell ref="A25:C25"/>
    <mergeCell ref="A1:P2"/>
    <mergeCell ref="M11:N11"/>
    <mergeCell ref="B16:C16"/>
    <mergeCell ref="B17:C17"/>
    <mergeCell ref="B18:C18"/>
    <mergeCell ref="A27:P27"/>
    <mergeCell ref="B13:P13"/>
    <mergeCell ref="A23:P23"/>
    <mergeCell ref="A26:C26"/>
    <mergeCell ref="F10:F12"/>
    <mergeCell ref="E31:G31"/>
    <mergeCell ref="H31:K31"/>
    <mergeCell ref="H30:K30"/>
    <mergeCell ref="B20:C20"/>
    <mergeCell ref="B21:C21"/>
    <mergeCell ref="B22:C22"/>
    <mergeCell ref="E30:G30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view="pageBreakPreview" zoomScaleSheetLayoutView="100" zoomScalePageLayoutView="0" workbookViewId="0" topLeftCell="A4">
      <selection activeCell="H5" sqref="H5"/>
    </sheetView>
  </sheetViews>
  <sheetFormatPr defaultColWidth="9.140625" defaultRowHeight="12.75"/>
  <cols>
    <col min="2" max="2" width="44.28125" style="0" bestFit="1" customWidth="1"/>
    <col min="3" max="3" width="16.28125" style="0" customWidth="1"/>
  </cols>
  <sheetData>
    <row r="1" spans="1:5" ht="97.5" customHeight="1">
      <c r="A1" s="301" t="s">
        <v>146</v>
      </c>
      <c r="B1" s="301"/>
      <c r="C1" s="301"/>
      <c r="D1" s="301"/>
      <c r="E1" s="301"/>
    </row>
    <row r="2" spans="1:5" ht="15" customHeight="1" thickBot="1">
      <c r="A2" s="223"/>
      <c r="B2" s="223"/>
      <c r="C2" s="223"/>
      <c r="D2" s="223"/>
      <c r="E2" s="223"/>
    </row>
    <row r="3" spans="1:5" ht="3" customHeight="1" thickBot="1">
      <c r="A3" s="224"/>
      <c r="B3" s="225"/>
      <c r="C3" s="225"/>
      <c r="D3" s="225"/>
      <c r="E3" s="225"/>
    </row>
    <row r="4" spans="1:5" ht="12.75">
      <c r="A4" s="344" t="s">
        <v>150</v>
      </c>
      <c r="B4" s="344"/>
      <c r="C4" s="344"/>
      <c r="D4" s="344"/>
      <c r="E4" s="344"/>
    </row>
    <row r="5" spans="1:5" ht="12.75">
      <c r="A5" s="226"/>
      <c r="B5" s="226"/>
      <c r="C5" s="226"/>
      <c r="D5" s="226"/>
      <c r="E5" s="226"/>
    </row>
    <row r="6" spans="1:5" ht="12.75">
      <c r="A6" s="295" t="s">
        <v>142</v>
      </c>
      <c r="B6" s="297" t="s">
        <v>143</v>
      </c>
      <c r="C6" s="342" t="s">
        <v>149</v>
      </c>
      <c r="D6" s="226"/>
      <c r="E6" s="226"/>
    </row>
    <row r="7" spans="1:5" ht="12.75">
      <c r="A7" s="296"/>
      <c r="B7" s="298"/>
      <c r="C7" s="343"/>
      <c r="D7" s="226"/>
      <c r="E7" s="226"/>
    </row>
    <row r="8" spans="1:5" ht="12.75">
      <c r="A8" s="226"/>
      <c r="B8" s="226"/>
      <c r="C8" s="226"/>
      <c r="D8" s="226"/>
      <c r="E8" s="226"/>
    </row>
    <row r="9" spans="1:5" ht="12.75">
      <c r="A9" s="213" t="s">
        <v>7</v>
      </c>
      <c r="B9" s="214" t="s">
        <v>117</v>
      </c>
      <c r="C9" s="222">
        <f>'CRONOGRAMA EMPRESA'!E14</f>
        <v>7721</v>
      </c>
      <c r="D9" s="226"/>
      <c r="E9" s="226"/>
    </row>
    <row r="10" spans="1:5" ht="12.75">
      <c r="A10" s="213" t="s">
        <v>43</v>
      </c>
      <c r="B10" s="214" t="s">
        <v>118</v>
      </c>
      <c r="C10" s="222">
        <f>'CRONOGRAMA EMPRESA'!E16</f>
        <v>1094.03</v>
      </c>
      <c r="D10" s="226"/>
      <c r="E10" s="226"/>
    </row>
    <row r="11" spans="1:5" ht="12.75">
      <c r="A11" s="213" t="s">
        <v>46</v>
      </c>
      <c r="B11" s="214" t="s">
        <v>121</v>
      </c>
      <c r="C11" s="222">
        <f>'CRONOGRAMA EMPRESA'!E17</f>
        <v>8341.31</v>
      </c>
      <c r="D11" s="226"/>
      <c r="E11" s="226"/>
    </row>
    <row r="12" spans="1:5" ht="12.75">
      <c r="A12" s="213" t="s">
        <v>53</v>
      </c>
      <c r="B12" s="214" t="s">
        <v>123</v>
      </c>
      <c r="C12" s="222">
        <f>'CRONOGRAMA EMPRESA'!E18</f>
        <v>40961.02000000001</v>
      </c>
      <c r="D12" s="226"/>
      <c r="E12" s="226"/>
    </row>
    <row r="13" spans="1:5" ht="12.75">
      <c r="A13" s="213" t="s">
        <v>56</v>
      </c>
      <c r="B13" s="214" t="s">
        <v>124</v>
      </c>
      <c r="C13" s="222">
        <f>'CRONOGRAMA EMPRESA'!E19</f>
        <v>79513.45999999999</v>
      </c>
      <c r="D13" s="226"/>
      <c r="E13" s="226"/>
    </row>
    <row r="14" spans="1:5" ht="12.75">
      <c r="A14" s="213" t="s">
        <v>86</v>
      </c>
      <c r="B14" s="214" t="s">
        <v>125</v>
      </c>
      <c r="C14" s="222">
        <f>'CRONOGRAMA EMPRESA'!E20</f>
        <v>60374.8</v>
      </c>
      <c r="D14" s="226"/>
      <c r="E14" s="226"/>
    </row>
    <row r="15" spans="1:5" ht="12.75">
      <c r="A15" s="213" t="s">
        <v>99</v>
      </c>
      <c r="B15" s="214" t="s">
        <v>130</v>
      </c>
      <c r="C15" s="222">
        <f>'CRONOGRAMA EMPRESA'!E21</f>
        <v>95907.55</v>
      </c>
      <c r="D15" s="226"/>
      <c r="E15" s="226"/>
    </row>
    <row r="16" spans="1:5" ht="12.75">
      <c r="A16" s="213" t="s">
        <v>105</v>
      </c>
      <c r="B16" s="214" t="s">
        <v>131</v>
      </c>
      <c r="C16" s="222">
        <f>'CRONOGRAMA EMPRESA'!E22</f>
        <v>6171.71</v>
      </c>
      <c r="D16" s="226"/>
      <c r="E16" s="226"/>
    </row>
    <row r="17" spans="1:5" ht="12.75">
      <c r="A17" s="223"/>
      <c r="B17" s="223"/>
      <c r="C17" s="223"/>
      <c r="D17" s="223"/>
      <c r="E17" s="223"/>
    </row>
    <row r="18" spans="1:5" ht="12.75">
      <c r="A18" s="223"/>
      <c r="B18" s="223"/>
      <c r="C18" s="223"/>
      <c r="D18" s="223"/>
      <c r="E18" s="223"/>
    </row>
    <row r="19" spans="1:5" ht="12.75">
      <c r="A19" s="223"/>
      <c r="B19" s="229" t="s">
        <v>151</v>
      </c>
      <c r="C19" s="223"/>
      <c r="D19" s="223"/>
      <c r="E19" s="223"/>
    </row>
    <row r="20" spans="1:5" ht="12.75">
      <c r="A20" s="223"/>
      <c r="B20" s="223"/>
      <c r="C20" s="223"/>
      <c r="D20" s="223"/>
      <c r="E20" s="223"/>
    </row>
    <row r="21" spans="1:5" ht="12.75">
      <c r="A21" s="223"/>
      <c r="B21" s="223"/>
      <c r="C21" s="223"/>
      <c r="D21" s="223"/>
      <c r="E21" s="223"/>
    </row>
  </sheetData>
  <sheetProtection password="C6DB" sheet="1" scenarios="1" formatRows="0" insertRows="0" insertHyperlinks="0"/>
  <mergeCells count="5">
    <mergeCell ref="C6:C7"/>
    <mergeCell ref="A1:E1"/>
    <mergeCell ref="A4:E4"/>
    <mergeCell ref="A6:A7"/>
    <mergeCell ref="B6:B7"/>
  </mergeCells>
  <printOptions/>
  <pageMargins left="0.511811024" right="0.511811024" top="0.787401575" bottom="0.787401575" header="0.31496062" footer="0.31496062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Licitação - Prefeitura Municipal de Piraúba</cp:lastModifiedBy>
  <cp:lastPrinted>2020-10-08T12:10:35Z</cp:lastPrinted>
  <dcterms:created xsi:type="dcterms:W3CDTF">2006-09-22T13:55:22Z</dcterms:created>
  <dcterms:modified xsi:type="dcterms:W3CDTF">2021-01-26T15:33:05Z</dcterms:modified>
  <cp:category/>
  <cp:version/>
  <cp:contentType/>
  <cp:contentStatus/>
</cp:coreProperties>
</file>