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70" windowHeight="5895" activeTab="0"/>
  </bookViews>
  <sheets>
    <sheet name="Planilha Não Desonerada" sheetId="1" r:id="rId1"/>
    <sheet name="Cronograma" sheetId="2" r:id="rId2"/>
  </sheets>
  <externalReferences>
    <externalReference r:id="rId5"/>
  </externalReferences>
  <definedNames>
    <definedName name="____sub1" localSheetId="0">#N/A</definedName>
    <definedName name="____sub1">#N/A</definedName>
    <definedName name="____sub2" localSheetId="0">#N/A</definedName>
    <definedName name="____sub2">#N/A</definedName>
    <definedName name="____sub3" localSheetId="0">#N/A</definedName>
    <definedName name="____sub3">#N/A</definedName>
    <definedName name="_Fill" localSheetId="0" hidden="1">#N/A</definedName>
    <definedName name="_Fill" hidden="1">#N/A</definedName>
    <definedName name="_Key1" localSheetId="0" hidden="1">#N/A</definedName>
    <definedName name="_Key1" hidden="1">#N/A</definedName>
    <definedName name="_Key2" localSheetId="0" hidden="1">#N/A</definedName>
    <definedName name="_Key2" hidden="1">#N/A</definedName>
    <definedName name="_Order1" hidden="1">255</definedName>
    <definedName name="_Order2" hidden="1">255</definedName>
    <definedName name="_Sort" localSheetId="0" hidden="1">#N/A</definedName>
    <definedName name="_Sort" hidden="1">#N/A</definedName>
    <definedName name="_sub1" localSheetId="1">#N/A</definedName>
    <definedName name="_sub2" localSheetId="1">#N/A</definedName>
    <definedName name="_sub3" localSheetId="1">#N/A</definedName>
    <definedName name="_xlfn.SINGLE" hidden="1">#NAME?</definedName>
    <definedName name="a" localSheetId="1">#N/A</definedName>
    <definedName name="a" localSheetId="0">#N/A</definedName>
    <definedName name="a">#N/A</definedName>
    <definedName name="AA" localSheetId="1" hidden="1">{#N/A,#N/A,FALSE,"ALVENARIA";#N/A,#N/A,FALSE,"BLOCOS";#N/A,#N/A,FALSE,"CINTAS";#N/A,#N/A,FALSE,"CORTINA";#N/A,#N/A,FALSE,"LAJES";#N/A,#N/A,FALSE,"PILARES";#N/A,#N/A,FALSE,"VIGAS"}</definedName>
    <definedName name="AA" hidden="1">{#N/A,#N/A,FALSE,"ALVENARIA";#N/A,#N/A,FALSE,"BLOCOS";#N/A,#N/A,FALSE,"CINTAS";#N/A,#N/A,FALSE,"CORTINA";#N/A,#N/A,FALSE,"LAJES";#N/A,#N/A,FALSE,"PILARES";#N/A,#N/A,FALSE,"VIGAS"}</definedName>
    <definedName name="ABC">#N/A</definedName>
    <definedName name="ademir" hidden="1">{#N/A,#N/A,FALSE,"Cronograma";#N/A,#N/A,FALSE,"Cronogr. 2"}</definedName>
    <definedName name="AREA" localSheetId="1">#N/A</definedName>
    <definedName name="AREA" localSheetId="0">#N/A</definedName>
    <definedName name="AREA">#N/A</definedName>
    <definedName name="_xlnm.Print_Area" localSheetId="1">#N/A</definedName>
    <definedName name="_xlnm.Print_Area" localSheetId="0">'Planilha Não Desonerada'!$A$1:$M$107</definedName>
    <definedName name="B" localSheetId="1">#N/A</definedName>
    <definedName name="B" localSheetId="0">#N/A</definedName>
    <definedName name="B">#N/A</definedName>
    <definedName name="BDI" localSheetId="1">#N/A</definedName>
    <definedName name="BDI" localSheetId="0">#N/A</definedName>
    <definedName name="BDI">#N/A</definedName>
    <definedName name="bosta" hidden="1">{#N/A,#N/A,FALSE,"Cronograma";#N/A,#N/A,FALSE,"Cronogr. 2"}</definedName>
    <definedName name="CA´L" hidden="1">{#N/A,#N/A,FALSE,"Cronograma";#N/A,#N/A,FALSE,"Cronogr. 2"}</definedName>
    <definedName name="CalculoFossa20" localSheetId="1" hidden="1">{#N/A,#N/A,FALSE,"ALVENARIA";#N/A,#N/A,FALSE,"BLOCOS";#N/A,#N/A,FALSE,"CINTAS";#N/A,#N/A,FALSE,"CORTINA";#N/A,#N/A,FALSE,"LAJES";#N/A,#N/A,FALSE,"PILARES";#N/A,#N/A,FALSE,"VIGAS"}</definedName>
    <definedName name="CalculoFossa20" hidden="1">{#N/A,#N/A,FALSE,"ALVENARIA";#N/A,#N/A,FALSE,"BLOCOS";#N/A,#N/A,FALSE,"CINTAS";#N/A,#N/A,FALSE,"CORTINA";#N/A,#N/A,FALSE,"LAJES";#N/A,#N/A,FALSE,"PILARES";#N/A,#N/A,FALSE,"VIGAS"}</definedName>
    <definedName name="Cedro1COMPLETO" localSheetId="1" hidden="1">{#N/A,#N/A,FALSE,"ALVENARIA";#N/A,#N/A,FALSE,"BLOCOS";#N/A,#N/A,FALSE,"CINTAS";#N/A,#N/A,FALSE,"CORTINA";#N/A,#N/A,FALSE,"LAJES";#N/A,#N/A,FALSE,"PILARES";#N/A,#N/A,FALSE,"VIGAS"}</definedName>
    <definedName name="Cedro1COMPLETO" hidden="1">{#N/A,#N/A,FALSE,"ALVENARIA";#N/A,#N/A,FALSE,"BLOCOS";#N/A,#N/A,FALSE,"CINTAS";#N/A,#N/A,FALSE,"CORTINA";#N/A,#N/A,FALSE,"LAJES";#N/A,#N/A,FALSE,"PILARES";#N/A,#N/A,FALSE,"VIGAS"}</definedName>
    <definedName name="ciclovia" localSheetId="1" hidden="1">{#N/A,#N/A,FALSE,"ALVENARIA";#N/A,#N/A,FALSE,"BLOCOS";#N/A,#N/A,FALSE,"CINTAS";#N/A,#N/A,FALSE,"CORTINA";#N/A,#N/A,FALSE,"LAJES";#N/A,#N/A,FALSE,"PILARES";#N/A,#N/A,FALSE,"VIGAS"}</definedName>
    <definedName name="ciclovia" hidden="1">{#N/A,#N/A,FALSE,"ALVENARIA";#N/A,#N/A,FALSE,"BLOCOS";#N/A,#N/A,FALSE,"CINTAS";#N/A,#N/A,FALSE,"CORTINA";#N/A,#N/A,FALSE,"LAJES";#N/A,#N/A,FALSE,"PILARES";#N/A,#N/A,FALSE,"VIGAS"}</definedName>
    <definedName name="ciclovia2" localSheetId="1" hidden="1">{#N/A,#N/A,FALSE,"ALVENARIA";#N/A,#N/A,FALSE,"BLOCOS";#N/A,#N/A,FALSE,"CINTAS";#N/A,#N/A,FALSE,"CORTINA";#N/A,#N/A,FALSE,"LAJES";#N/A,#N/A,FALSE,"PILARES";#N/A,#N/A,FALSE,"VIGAS"}</definedName>
    <definedName name="ciclovia2" hidden="1">{#N/A,#N/A,FALSE,"ALVENARIA";#N/A,#N/A,FALSE,"BLOCOS";#N/A,#N/A,FALSE,"CINTAS";#N/A,#N/A,FALSE,"CORTINA";#N/A,#N/A,FALSE,"LAJES";#N/A,#N/A,FALSE,"PILARES";#N/A,#N/A,FALSE,"VIGAS"}</definedName>
    <definedName name="ciclovia3" localSheetId="1" hidden="1">{#N/A,#N/A,FALSE,"ALVENARIA";#N/A,#N/A,FALSE,"BLOCOS";#N/A,#N/A,FALSE,"CINTAS";#N/A,#N/A,FALSE,"CORTINA";#N/A,#N/A,FALSE,"LAJES";#N/A,#N/A,FALSE,"PILARES";#N/A,#N/A,FALSE,"VIGAS"}</definedName>
    <definedName name="ciclovia3" hidden="1">{#N/A,#N/A,FALSE,"ALVENARIA";#N/A,#N/A,FALSE,"BLOCOS";#N/A,#N/A,FALSE,"CINTAS";#N/A,#N/A,FALSE,"CORTINA";#N/A,#N/A,FALSE,"LAJES";#N/A,#N/A,FALSE,"PILARES";#N/A,#N/A,FALSE,"VIGAS"}</definedName>
    <definedName name="ciclovia4" localSheetId="1" hidden="1">{#N/A,#N/A,FALSE,"ALVENARIA";#N/A,#N/A,FALSE,"BLOCOS";#N/A,#N/A,FALSE,"CINTAS";#N/A,#N/A,FALSE,"CORTINA";#N/A,#N/A,FALSE,"LAJES";#N/A,#N/A,FALSE,"PILARES";#N/A,#N/A,FALSE,"VIGAS"}</definedName>
    <definedName name="ciclovia4" hidden="1">{#N/A,#N/A,FALSE,"ALVENARIA";#N/A,#N/A,FALSE,"BLOCOS";#N/A,#N/A,FALSE,"CINTAS";#N/A,#N/A,FALSE,"CORTINA";#N/A,#N/A,FALSE,"LAJES";#N/A,#N/A,FALSE,"PILARES";#N/A,#N/A,FALSE,"VIGAS"}</definedName>
    <definedName name="ciclovia5" localSheetId="1" hidden="1">{#N/A,#N/A,FALSE,"ALVENARIA";#N/A,#N/A,FALSE,"BLOCOS";#N/A,#N/A,FALSE,"CINTAS";#N/A,#N/A,FALSE,"CORTINA";#N/A,#N/A,FALSE,"LAJES";#N/A,#N/A,FALSE,"PILARES";#N/A,#N/A,FALSE,"VIGAS"}</definedName>
    <definedName name="ciclovia5" hidden="1">{#N/A,#N/A,FALSE,"ALVENARIA";#N/A,#N/A,FALSE,"BLOCOS";#N/A,#N/A,FALSE,"CINTAS";#N/A,#N/A,FALSE,"CORTINA";#N/A,#N/A,FALSE,"LAJES";#N/A,#N/A,FALSE,"PILARES";#N/A,#N/A,FALSE,"VIGAS"}</definedName>
    <definedName name="ciclovia6" localSheetId="1" hidden="1">{#N/A,#N/A,FALSE,"ALVENARIA";#N/A,#N/A,FALSE,"BLOCOS";#N/A,#N/A,FALSE,"CINTAS";#N/A,#N/A,FALSE,"CORTINA";#N/A,#N/A,FALSE,"LAJES";#N/A,#N/A,FALSE,"PILARES";#N/A,#N/A,FALSE,"VIGAS"}</definedName>
    <definedName name="ciclovia6" hidden="1">{#N/A,#N/A,FALSE,"ALVENARIA";#N/A,#N/A,FALSE,"BLOCOS";#N/A,#N/A,FALSE,"CINTAS";#N/A,#N/A,FALSE,"CORTINA";#N/A,#N/A,FALSE,"LAJES";#N/A,#N/A,FALSE,"PILARES";#N/A,#N/A,FALSE,"VIGAS"}</definedName>
    <definedName name="ciclovia7" localSheetId="1" hidden="1">{#N/A,#N/A,FALSE,"ALVENARIA";#N/A,#N/A,FALSE,"BLOCOS";#N/A,#N/A,FALSE,"CINTAS";#N/A,#N/A,FALSE,"CORTINA";#N/A,#N/A,FALSE,"LAJES";#N/A,#N/A,FALSE,"PILARES";#N/A,#N/A,FALSE,"VIGAS"}</definedName>
    <definedName name="ciclovia7" hidden="1">{#N/A,#N/A,FALSE,"ALVENARIA";#N/A,#N/A,FALSE,"BLOCOS";#N/A,#N/A,FALSE,"CINTAS";#N/A,#N/A,FALSE,"CORTINA";#N/A,#N/A,FALSE,"LAJES";#N/A,#N/A,FALSE,"PILARES";#N/A,#N/A,FALSE,"VIGAS"}</definedName>
    <definedName name="ciclovia8" localSheetId="1" hidden="1">{#N/A,#N/A,FALSE,"ALVENARIA";#N/A,#N/A,FALSE,"BLOCOS";#N/A,#N/A,FALSE,"CINTAS";#N/A,#N/A,FALSE,"CORTINA";#N/A,#N/A,FALSE,"LAJES";#N/A,#N/A,FALSE,"PILARES";#N/A,#N/A,FALSE,"VIGAS"}</definedName>
    <definedName name="ciclovia8" hidden="1">{#N/A,#N/A,FALSE,"ALVENARIA";#N/A,#N/A,FALSE,"BLOCOS";#N/A,#N/A,FALSE,"CINTAS";#N/A,#N/A,FALSE,"CORTINA";#N/A,#N/A,FALSE,"LAJES";#N/A,#N/A,FALSE,"PILARES";#N/A,#N/A,FALSE,"VIGAS"}</definedName>
    <definedName name="concorrentes" hidden="1">{#N/A,#N/A,FALSE,"Cronograma";#N/A,#N/A,FALSE,"Cronogr. 2"}</definedName>
    <definedName name="cotação" localSheetId="1" hidden="1">{#N/A,#N/A,FALSE,"ALVENARIA";#N/A,#N/A,FALSE,"BLOCOS";#N/A,#N/A,FALSE,"CINTAS";#N/A,#N/A,FALSE,"CORTINA";#N/A,#N/A,FALSE,"LAJES";#N/A,#N/A,FALSE,"PILARES";#N/A,#N/A,FALSE,"VIGAS"}</definedName>
    <definedName name="cotação" hidden="1">{#N/A,#N/A,FALSE,"ALVENARIA";#N/A,#N/A,FALSE,"BLOCOS";#N/A,#N/A,FALSE,"CINTAS";#N/A,#N/A,FALSE,"CORTINA";#N/A,#N/A,FALSE,"LAJES";#N/A,#N/A,FALSE,"PILARES";#N/A,#N/A,FALSE,"VIGAS"}</definedName>
    <definedName name="ddd" localSheetId="1" hidden="1">{#N/A,#N/A,FALSE,"ALVENARIA";#N/A,#N/A,FALSE,"BLOCOS";#N/A,#N/A,FALSE,"CINTAS";#N/A,#N/A,FALSE,"CORTINA";#N/A,#N/A,FALSE,"LAJES";#N/A,#N/A,FALSE,"PILARES";#N/A,#N/A,FALSE,"VIGAS"}</definedName>
    <definedName name="ddd" hidden="1">{#N/A,#N/A,FALSE,"ALVENARIA";#N/A,#N/A,FALSE,"BLOCOS";#N/A,#N/A,FALSE,"CINTAS";#N/A,#N/A,FALSE,"CORTINA";#N/A,#N/A,FALSE,"LAJES";#N/A,#N/A,FALSE,"PILARES";#N/A,#N/A,FALSE,"VIGAS"}</definedName>
    <definedName name="DOLAR">'[1]INSUMOS'!$G$8</definedName>
    <definedName name="EMPRESAS">#N/A</definedName>
    <definedName name="Excel_BuiltIn_Print_Area_2" localSheetId="0">#N/A</definedName>
    <definedName name="Excel_BuiltIn_Print_Area_2">#N/A</definedName>
    <definedName name="Excel_BuiltIn_Print_Area_2_1" localSheetId="0">#N/A</definedName>
    <definedName name="Excel_BuiltIn_Print_Area_2_1">#N/A</definedName>
    <definedName name="Excel_BuiltIn_Print_Area_2_1_1" localSheetId="0">#N/A</definedName>
    <definedName name="Excel_BuiltIn_Print_Area_2_1_1">#N/A</definedName>
    <definedName name="Excel_BuiltIn_Print_Area_2_1_1_1" localSheetId="0">#N/A</definedName>
    <definedName name="Excel_BuiltIn_Print_Area_2_1_1_1">#N/A</definedName>
    <definedName name="Excel_BuiltIn_Print_Area_4" localSheetId="0">#N/A</definedName>
    <definedName name="Excel_BuiltIn_Print_Area_4">#N/A</definedName>
    <definedName name="Fossa20" localSheetId="1" hidden="1">{#N/A,#N/A,FALSE,"ALVENARIA";#N/A,#N/A,FALSE,"BLOCOS";#N/A,#N/A,FALSE,"CINTAS";#N/A,#N/A,FALSE,"CORTINA";#N/A,#N/A,FALSE,"LAJES";#N/A,#N/A,FALSE,"PILARES";#N/A,#N/A,FALSE,"VIGAS"}</definedName>
    <definedName name="Fossa20" hidden="1">{#N/A,#N/A,FALSE,"ALVENARIA";#N/A,#N/A,FALSE,"BLOCOS";#N/A,#N/A,FALSE,"CINTAS";#N/A,#N/A,FALSE,"CORTINA";#N/A,#N/A,FALSE,"LAJES";#N/A,#N/A,FALSE,"PILARES";#N/A,#N/A,FALSE,"VIGAS"}</definedName>
    <definedName name="fran" localSheetId="1" hidden="1">{#N/A,#N/A,FALSE,"ALVENARIA";#N/A,#N/A,FALSE,"BLOCOS";#N/A,#N/A,FALSE,"CINTAS";#N/A,#N/A,FALSE,"CORTINA";#N/A,#N/A,FALSE,"LAJES";#N/A,#N/A,FALSE,"PILARES";#N/A,#N/A,FALSE,"VIGAS"}</definedName>
    <definedName name="fran" hidden="1">{#N/A,#N/A,FALSE,"ALVENARIA";#N/A,#N/A,FALSE,"BLOCOS";#N/A,#N/A,FALSE,"CINTAS";#N/A,#N/A,FALSE,"CORTINA";#N/A,#N/A,FALSE,"LAJES";#N/A,#N/A,FALSE,"PILARES";#N/A,#N/A,FALSE,"VIGAS"}</definedName>
    <definedName name="INDICES">#N/A</definedName>
    <definedName name="mac" localSheetId="1" hidden="1">{#N/A,#N/A,FALSE,"ALVENARIA";#N/A,#N/A,FALSE,"BLOCOS";#N/A,#N/A,FALSE,"CINTAS";#N/A,#N/A,FALSE,"CORTINA";#N/A,#N/A,FALSE,"LAJES";#N/A,#N/A,FALSE,"PILARES";#N/A,#N/A,FALSE,"VIGAS"}</definedName>
    <definedName name="mac" hidden="1">{#N/A,#N/A,FALSE,"ALVENARIA";#N/A,#N/A,FALSE,"BLOCOS";#N/A,#N/A,FALSE,"CINTAS";#N/A,#N/A,FALSE,"CORTINA";#N/A,#N/A,FALSE,"LAJES";#N/A,#N/A,FALSE,"PILARES";#N/A,#N/A,FALSE,"VIGAS"}</definedName>
    <definedName name="MACAHDO" localSheetId="1" hidden="1">{#N/A,#N/A,FALSE,"ALVENARIA";#N/A,#N/A,FALSE,"BLOCOS";#N/A,#N/A,FALSE,"CINTAS";#N/A,#N/A,FALSE,"CORTINA";#N/A,#N/A,FALSE,"LAJES";#N/A,#N/A,FALSE,"PILARES";#N/A,#N/A,FALSE,"VIGAS"}</definedName>
    <definedName name="MACAHDO" hidden="1">{#N/A,#N/A,FALSE,"ALVENARIA";#N/A,#N/A,FALSE,"BLOCOS";#N/A,#N/A,FALSE,"CINTAS";#N/A,#N/A,FALSE,"CORTINA";#N/A,#N/A,FALSE,"LAJES";#N/A,#N/A,FALSE,"PILARES";#N/A,#N/A,FALSE,"VIGAS"}</definedName>
    <definedName name="MACHADO" localSheetId="1" hidden="1">{#N/A,#N/A,FALSE,"ALVENARIA";#N/A,#N/A,FALSE,"BLOCOS";#N/A,#N/A,FALSE,"CINTAS";#N/A,#N/A,FALSE,"CORTINA";#N/A,#N/A,FALSE,"LAJES";#N/A,#N/A,FALSE,"PILARES";#N/A,#N/A,FALSE,"VIGAS"}</definedName>
    <definedName name="MACHADO" hidden="1">{#N/A,#N/A,FALSE,"ALVENARIA";#N/A,#N/A,FALSE,"BLOCOS";#N/A,#N/A,FALSE,"CINTAS";#N/A,#N/A,FALSE,"CORTINA";#N/A,#N/A,FALSE,"LAJES";#N/A,#N/A,FALSE,"PILARES";#N/A,#N/A,FALSE,"VIGAS"}</definedName>
    <definedName name="noo" localSheetId="1" hidden="1">{#N/A,#N/A,FALSE,"ALVENARIA";#N/A,#N/A,FALSE,"BLOCOS";#N/A,#N/A,FALSE,"CINTAS";#N/A,#N/A,FALSE,"CORTINA";#N/A,#N/A,FALSE,"LAJES";#N/A,#N/A,FALSE,"PILARES";#N/A,#N/A,FALSE,"VIGAS"}</definedName>
    <definedName name="noo" hidden="1">{#N/A,#N/A,FALSE,"ALVENARIA";#N/A,#N/A,FALSE,"BLOCOS";#N/A,#N/A,FALSE,"CINTAS";#N/A,#N/A,FALSE,"CORTINA";#N/A,#N/A,FALSE,"LAJES";#N/A,#N/A,FALSE,"PILARES";#N/A,#N/A,FALSE,"VIGAS"}</definedName>
    <definedName name="obra" localSheetId="1">#N/A</definedName>
    <definedName name="obra" localSheetId="0">#N/A</definedName>
    <definedName name="obra">#N/A</definedName>
    <definedName name="obra1" localSheetId="1">#N/A</definedName>
    <definedName name="obra1" localSheetId="0">#N/A</definedName>
    <definedName name="obra1">#N/A</definedName>
    <definedName name="obra2" localSheetId="1">#N/A</definedName>
    <definedName name="obra2" localSheetId="0">#N/A</definedName>
    <definedName name="obra2">#N/A</definedName>
    <definedName name="obra3" localSheetId="1">#N/A</definedName>
    <definedName name="obra3" localSheetId="0">#N/A</definedName>
    <definedName name="obra3">#N/A</definedName>
    <definedName name="obra4" localSheetId="1">#N/A</definedName>
    <definedName name="obra4" localSheetId="0">#N/A</definedName>
    <definedName name="obra4">#N/A</definedName>
    <definedName name="obra5" localSheetId="1">#N/A</definedName>
    <definedName name="obra5" localSheetId="0">#N/A</definedName>
    <definedName name="obra5">#N/A</definedName>
    <definedName name="orcamento" localSheetId="1" hidden="1">{#N/A,#N/A,FALSE,"ALVENARIA";#N/A,#N/A,FALSE,"BLOCOS";#N/A,#N/A,FALSE,"CINTAS";#N/A,#N/A,FALSE,"CORTINA";#N/A,#N/A,FALSE,"LAJES";#N/A,#N/A,FALSE,"PILARES";#N/A,#N/A,FALSE,"VIGAS"}</definedName>
    <definedName name="orcamento" hidden="1">{#N/A,#N/A,FALSE,"ALVENARIA";#N/A,#N/A,FALSE,"BLOCOS";#N/A,#N/A,FALSE,"CINTAS";#N/A,#N/A,FALSE,"CORTINA";#N/A,#N/A,FALSE,"LAJES";#N/A,#N/A,FALSE,"PILARES";#N/A,#N/A,FALSE,"VIGAS"}</definedName>
    <definedName name="P.1" localSheetId="1">#N/A</definedName>
    <definedName name="P.1" localSheetId="0">#N/A</definedName>
    <definedName name="P.1">#N/A</definedName>
    <definedName name="P.10" localSheetId="1">#N/A</definedName>
    <definedName name="P.10" localSheetId="0">#N/A</definedName>
    <definedName name="P.10">#N/A</definedName>
    <definedName name="P.11" localSheetId="1">#N/A</definedName>
    <definedName name="P.11" localSheetId="0">#N/A</definedName>
    <definedName name="P.11">#N/A</definedName>
    <definedName name="P.12" localSheetId="1">#N/A</definedName>
    <definedName name="P.12" localSheetId="0">#N/A</definedName>
    <definedName name="P.12">#N/A</definedName>
    <definedName name="P.13" localSheetId="1">#N/A</definedName>
    <definedName name="P.13" localSheetId="0">#N/A</definedName>
    <definedName name="P.13">#N/A</definedName>
    <definedName name="P.14" localSheetId="1">#N/A</definedName>
    <definedName name="P.14" localSheetId="0">#N/A</definedName>
    <definedName name="P.14">#N/A</definedName>
    <definedName name="P.15" localSheetId="1">#N/A</definedName>
    <definedName name="P.15" localSheetId="0">#N/A</definedName>
    <definedName name="P.15">#N/A</definedName>
    <definedName name="P.2" localSheetId="1">#N/A</definedName>
    <definedName name="P.2" localSheetId="0">#N/A</definedName>
    <definedName name="P.2">#N/A</definedName>
    <definedName name="P.3" localSheetId="1">#N/A</definedName>
    <definedName name="P.3" localSheetId="0">#N/A</definedName>
    <definedName name="P.3">#N/A</definedName>
    <definedName name="P.4" localSheetId="1">#N/A</definedName>
    <definedName name="P.4" localSheetId="0">#N/A</definedName>
    <definedName name="P.4">#N/A</definedName>
    <definedName name="P.5" localSheetId="1">#N/A</definedName>
    <definedName name="P.5" localSheetId="0">#N/A</definedName>
    <definedName name="P.5">#N/A</definedName>
    <definedName name="P.6" localSheetId="1">#N/A</definedName>
    <definedName name="P.6" localSheetId="0">#N/A</definedName>
    <definedName name="P.6">#N/A</definedName>
    <definedName name="P.7" localSheetId="1">#N/A</definedName>
    <definedName name="P.7" localSheetId="0">#N/A</definedName>
    <definedName name="P.7">#N/A</definedName>
    <definedName name="P.8" localSheetId="1">#N/A</definedName>
    <definedName name="P.8" localSheetId="0">#N/A</definedName>
    <definedName name="P.8">#N/A</definedName>
    <definedName name="P.9" localSheetId="1">#N/A</definedName>
    <definedName name="P.9" localSheetId="0">#N/A</definedName>
    <definedName name="P.9">#N/A</definedName>
    <definedName name="Pedreiro_de_acabamento">'[1]INSUMOS'!$B$11</definedName>
    <definedName name="Popular" hidden="1">{#N/A,#N/A,FALSE,"Cronograma";#N/A,#N/A,FALSE,"Cronogr. 2"}</definedName>
    <definedName name="PP1.1" localSheetId="1">#N/A</definedName>
    <definedName name="PP1.1" localSheetId="0">#N/A</definedName>
    <definedName name="PP1.1">#N/A</definedName>
    <definedName name="PP1.10" localSheetId="1">#N/A</definedName>
    <definedName name="PP1.10" localSheetId="0">#N/A</definedName>
    <definedName name="PP1.10">#N/A</definedName>
    <definedName name="PP1.11" localSheetId="1">#N/A</definedName>
    <definedName name="PP1.11" localSheetId="0">#N/A</definedName>
    <definedName name="PP1.11">#N/A</definedName>
    <definedName name="PP1.12" localSheetId="1">#N/A</definedName>
    <definedName name="PP1.12" localSheetId="0">#N/A</definedName>
    <definedName name="PP1.12">#N/A</definedName>
    <definedName name="PP1.13" localSheetId="1">#N/A</definedName>
    <definedName name="PP1.13" localSheetId="0">#N/A</definedName>
    <definedName name="PP1.13">#N/A</definedName>
    <definedName name="PP1.14" localSheetId="1">#N/A</definedName>
    <definedName name="PP1.14" localSheetId="0">#N/A</definedName>
    <definedName name="PP1.14">#N/A</definedName>
    <definedName name="PP1.15" localSheetId="1">#N/A</definedName>
    <definedName name="PP1.15" localSheetId="0">#N/A</definedName>
    <definedName name="PP1.15">#N/A</definedName>
    <definedName name="PP1.2" localSheetId="1">#N/A</definedName>
    <definedName name="PP1.2" localSheetId="0">#N/A</definedName>
    <definedName name="PP1.2">#N/A</definedName>
    <definedName name="PP1.3" localSheetId="1">#N/A</definedName>
    <definedName name="PP1.3" localSheetId="0">#N/A</definedName>
    <definedName name="PP1.3">#N/A</definedName>
    <definedName name="PP1.4" localSheetId="1">#N/A</definedName>
    <definedName name="PP1.4" localSheetId="0">#N/A</definedName>
    <definedName name="PP1.4">#N/A</definedName>
    <definedName name="PP1.5" localSheetId="1">#N/A</definedName>
    <definedName name="PP1.5" localSheetId="0">#N/A</definedName>
    <definedName name="PP1.5">#N/A</definedName>
    <definedName name="PP1.6" localSheetId="1">#N/A</definedName>
    <definedName name="PP1.6" localSheetId="0">#N/A</definedName>
    <definedName name="PP1.6">#N/A</definedName>
    <definedName name="PP1.7" localSheetId="1">#N/A</definedName>
    <definedName name="PP1.7" localSheetId="0">#N/A</definedName>
    <definedName name="PP1.7">#N/A</definedName>
    <definedName name="PP1.8" localSheetId="1">#N/A</definedName>
    <definedName name="PP1.8" localSheetId="0">#N/A</definedName>
    <definedName name="PP1.8">#N/A</definedName>
    <definedName name="PP1.9" localSheetId="1">#N/A</definedName>
    <definedName name="PP1.9" localSheetId="0">#N/A</definedName>
    <definedName name="PP1.9">#N/A</definedName>
    <definedName name="rio" hidden="1">{#N/A,#N/A,FALSE,"Cronograma";#N/A,#N/A,FALSE,"Cronogr. 2"}</definedName>
    <definedName name="ss" hidden="1">{#N/A,#N/A,FALSE,"Cronograma";#N/A,#N/A,FALSE,"Cronogr. 2"}</definedName>
    <definedName name="T.1" localSheetId="1">#N/A</definedName>
    <definedName name="T.1" localSheetId="0">#N/A</definedName>
    <definedName name="T.1">#N/A</definedName>
    <definedName name="T.10" localSheetId="1">#N/A</definedName>
    <definedName name="T.10" localSheetId="0">#N/A</definedName>
    <definedName name="T.10">#N/A</definedName>
    <definedName name="T.11" localSheetId="1">#N/A</definedName>
    <definedName name="T.11" localSheetId="0">#N/A</definedName>
    <definedName name="T.11">#N/A</definedName>
    <definedName name="T.12" localSheetId="1">#N/A</definedName>
    <definedName name="T.12" localSheetId="0">#N/A</definedName>
    <definedName name="T.12">#N/A</definedName>
    <definedName name="T.13" localSheetId="1">#N/A</definedName>
    <definedName name="T.13" localSheetId="0">#N/A</definedName>
    <definedName name="T.13">#N/A</definedName>
    <definedName name="T.14" localSheetId="1">#N/A</definedName>
    <definedName name="T.14" localSheetId="0">#N/A</definedName>
    <definedName name="T.14">#N/A</definedName>
    <definedName name="T.15" localSheetId="1">#N/A</definedName>
    <definedName name="T.15" localSheetId="0">#N/A</definedName>
    <definedName name="T.15">#N/A</definedName>
    <definedName name="T.2" localSheetId="1">#N/A</definedName>
    <definedName name="T.2" localSheetId="0">#N/A</definedName>
    <definedName name="T.2">#N/A</definedName>
    <definedName name="T.3" localSheetId="1">#N/A</definedName>
    <definedName name="T.3" localSheetId="0">#N/A</definedName>
    <definedName name="T.3">#N/A</definedName>
    <definedName name="T.4" localSheetId="1">#N/A</definedName>
    <definedName name="T.4" localSheetId="0">#N/A</definedName>
    <definedName name="T.4">#N/A</definedName>
    <definedName name="T.5" localSheetId="1">#N/A</definedName>
    <definedName name="T.5" localSheetId="0">#N/A</definedName>
    <definedName name="T.5">#N/A</definedName>
    <definedName name="T.6" localSheetId="1">#N/A</definedName>
    <definedName name="T.6" localSheetId="0">#N/A</definedName>
    <definedName name="T.6">#N/A</definedName>
    <definedName name="T.7" localSheetId="1">#N/A</definedName>
    <definedName name="T.7" localSheetId="0">#N/A</definedName>
    <definedName name="T.7">#N/A</definedName>
    <definedName name="T.8" localSheetId="1">#N/A</definedName>
    <definedName name="T.8" localSheetId="0">#N/A</definedName>
    <definedName name="T.8">#N/A</definedName>
    <definedName name="T.9" localSheetId="1">#N/A</definedName>
    <definedName name="T.9" localSheetId="0">#N/A</definedName>
    <definedName name="T.9">#N/A</definedName>
    <definedName name="TOT.P" localSheetId="1">#N/A</definedName>
    <definedName name="TOT.P" localSheetId="0">#N/A</definedName>
    <definedName name="TOT.P">#N/A</definedName>
    <definedName name="TOT1.P" localSheetId="1">#N/A</definedName>
    <definedName name="TOT1.P" localSheetId="0">#N/A</definedName>
    <definedName name="TOT1.P">#N/A</definedName>
    <definedName name="TT.1" localSheetId="1">#N/A</definedName>
    <definedName name="TT.1" localSheetId="0">#N/A</definedName>
    <definedName name="TT.1">#N/A</definedName>
    <definedName name="TT.10" localSheetId="1">#N/A</definedName>
    <definedName name="TT.10" localSheetId="0">#N/A</definedName>
    <definedName name="TT.10">#N/A</definedName>
    <definedName name="TT.11" localSheetId="1">#N/A</definedName>
    <definedName name="TT.11" localSheetId="0">#N/A</definedName>
    <definedName name="TT.11">#N/A</definedName>
    <definedName name="TT.12" localSheetId="1">#N/A</definedName>
    <definedName name="TT.12" localSheetId="0">#N/A</definedName>
    <definedName name="TT.12">#N/A</definedName>
    <definedName name="TT.13" localSheetId="1">#N/A</definedName>
    <definedName name="TT.13" localSheetId="0">#N/A</definedName>
    <definedName name="TT.13">#N/A</definedName>
    <definedName name="TT.14" localSheetId="1">#N/A</definedName>
    <definedName name="TT.14" localSheetId="0">#N/A</definedName>
    <definedName name="TT.14">#N/A</definedName>
    <definedName name="TT.15" localSheetId="1">#N/A</definedName>
    <definedName name="TT.15" localSheetId="0">#N/A</definedName>
    <definedName name="TT.15">#N/A</definedName>
    <definedName name="TT.2" localSheetId="1">#N/A</definedName>
    <definedName name="TT.2" localSheetId="0">#N/A</definedName>
    <definedName name="TT.2">#N/A</definedName>
    <definedName name="TT.3" localSheetId="1">#N/A</definedName>
    <definedName name="TT.3" localSheetId="0">#N/A</definedName>
    <definedName name="TT.3">#N/A</definedName>
    <definedName name="TT.4" localSheetId="1">#N/A</definedName>
    <definedName name="TT.4" localSheetId="0">#N/A</definedName>
    <definedName name="TT.4">#N/A</definedName>
    <definedName name="TT.5" localSheetId="1">#N/A</definedName>
    <definedName name="TT.5" localSheetId="0">#N/A</definedName>
    <definedName name="TT.5">#N/A</definedName>
    <definedName name="TT.6" localSheetId="1">#N/A</definedName>
    <definedName name="TT.6" localSheetId="0">#N/A</definedName>
    <definedName name="TT.6">#N/A</definedName>
    <definedName name="TT.7" localSheetId="1">#N/A</definedName>
    <definedName name="TT.7" localSheetId="0">#N/A</definedName>
    <definedName name="TT.7">#N/A</definedName>
    <definedName name="TT.8" localSheetId="1">#N/A</definedName>
    <definedName name="TT.8" localSheetId="0">#N/A</definedName>
    <definedName name="TT.8">#N/A</definedName>
    <definedName name="TT.9" localSheetId="1">#N/A</definedName>
    <definedName name="TT.9" localSheetId="0">#N/A</definedName>
    <definedName name="TT.9">#N/A</definedName>
    <definedName name="wrn.Cronograma." hidden="1">{#N/A,#N/A,FALSE,"Cronograma";#N/A,#N/A,FALSE,"Cronogr. 2"}</definedName>
    <definedName name="wrn.GERAL." hidden="1">{#N/A,#N/A,FALSE,"ET-CAPA";#N/A,#N/A,FALSE,"ET-PAG1";#N/A,#N/A,FALSE,"ET-PAG2";#N/A,#N/A,FALSE,"ET-PAG3";#N/A,#N/A,FALSE,"ET-PAG4";#N/A,#N/A,FALSE,"ET-PAG5"}</definedName>
    <definedName name="wrn.mode_lev.xls." localSheetId="1" hidden="1">{#N/A,#N/A,FALSE,"ALVENARIA";#N/A,#N/A,FALSE,"BLOCOS";#N/A,#N/A,FALSE,"CINTAS";#N/A,#N/A,FALSE,"CORTINA";#N/A,#N/A,FALSE,"LAJES";#N/A,#N/A,FALSE,"PILARES";#N/A,#N/A,FALSE,"VIGAS"}</definedName>
    <definedName name="wrn.mode_lev.xls." hidden="1">{#N/A,#N/A,FALSE,"ALVENARIA";#N/A,#N/A,FALSE,"BLOCOS";#N/A,#N/A,FALSE,"CINTAS";#N/A,#N/A,FALSE,"CORTINA";#N/A,#N/A,FALSE,"LAJES";#N/A,#N/A,FALSE,"PILARES";#N/A,#N/A,FALSE,"VIGAS"}</definedName>
    <definedName name="wrn.PENDENCIAS." hidden="1">{#N/A,#N/A,FALSE,"GERAL";#N/A,#N/A,FALSE,"012-96";#N/A,#N/A,FALSE,"018-96";#N/A,#N/A,FALSE,"027-96";#N/A,#N/A,FALSE,"059-96";#N/A,#N/A,FALSE,"076-96";#N/A,#N/A,FALSE,"019-97";#N/A,#N/A,FALSE,"021-97";#N/A,#N/A,FALSE,"022-97";#N/A,#N/A,FALSE,"028-97"}</definedName>
    <definedName name="x" localSheetId="1" hidden="1">{#N/A,#N/A,FALSE,"ALVENARIA";#N/A,#N/A,FALSE,"BLOCOS";#N/A,#N/A,FALSE,"CINTAS";#N/A,#N/A,FALSE,"CORTINA";#N/A,#N/A,FALSE,"LAJES";#N/A,#N/A,FALSE,"PILARES";#N/A,#N/A,FALSE,"VIGAS"}</definedName>
    <definedName name="x" hidden="1">{#N/A,#N/A,FALSE,"ALVENARIA";#N/A,#N/A,FALSE,"BLOCOS";#N/A,#N/A,FALSE,"CINTAS";#N/A,#N/A,FALSE,"CORTINA";#N/A,#N/A,FALSE,"LAJES";#N/A,#N/A,FALSE,"PILARES";#N/A,#N/A,FALSE,"VIGAS"}</definedName>
  </definedNames>
  <calcPr fullCalcOnLoad="1"/>
</workbook>
</file>

<file path=xl/comments1.xml><?xml version="1.0" encoding="utf-8"?>
<comments xmlns="http://schemas.openxmlformats.org/spreadsheetml/2006/main">
  <authors>
    <author>Volpi</author>
  </authors>
  <commentList>
    <comment ref="A1" authorId="0">
      <text>
        <r>
          <rPr>
            <b/>
            <sz val="9"/>
            <rFont val="Segoe UI"/>
            <family val="2"/>
          </rPr>
          <t>Volpi:</t>
        </r>
        <r>
          <rPr>
            <sz val="9"/>
            <rFont val="Segoe UI"/>
            <family val="2"/>
          </rPr>
          <t xml:space="preserve">
Inserir logo atravéns de imagem</t>
        </r>
      </text>
    </comment>
  </commentList>
</comments>
</file>

<file path=xl/sharedStrings.xml><?xml version="1.0" encoding="utf-8"?>
<sst xmlns="http://schemas.openxmlformats.org/spreadsheetml/2006/main" count="424" uniqueCount="169">
  <si>
    <t>ITEM</t>
  </si>
  <si>
    <t>CÓDIGO</t>
  </si>
  <si>
    <t>UNID.</t>
  </si>
  <si>
    <t>CRONOGRAMA FÍSICO-FINANCEIRO GLOBAL</t>
  </si>
  <si>
    <t>1 - IDENTIFICAÇÃO</t>
  </si>
  <si>
    <t xml:space="preserve">DISCRIMINAÇÃO  </t>
  </si>
  <si>
    <t>VALOR DOS SERVIÇOS</t>
  </si>
  <si>
    <t>PESO %</t>
  </si>
  <si>
    <t>SERVIÇOS A EXECUTAR</t>
  </si>
  <si>
    <t>MÊS 01</t>
  </si>
  <si>
    <t>MÊS 02</t>
  </si>
  <si>
    <t>MÊS 03</t>
  </si>
  <si>
    <t>SIMPL.%</t>
  </si>
  <si>
    <t>ACUM. %</t>
  </si>
  <si>
    <t>FONTE</t>
  </si>
  <si>
    <t>DESCRIÇÃO DOS SERVIÇOS</t>
  </si>
  <si>
    <t>QUANT.</t>
  </si>
  <si>
    <t>VALOR TOTAL C/BDI (R$)</t>
  </si>
  <si>
    <t>(diferença)</t>
  </si>
  <si>
    <t>PLANILHA ORÇAMENTÁRIA DE CUSTOS</t>
  </si>
  <si>
    <t xml:space="preserve">LOCAL: </t>
  </si>
  <si>
    <t xml:space="preserve">FORMA DE EXECUÇÃO: </t>
  </si>
  <si>
    <t>BDI</t>
  </si>
  <si>
    <t xml:space="preserve">PRAZO DE EXECUÇÃO: </t>
  </si>
  <si>
    <t xml:space="preserve">REFERÊNCIA: </t>
  </si>
  <si>
    <t>ITENS / SUBITENS</t>
  </si>
  <si>
    <t xml:space="preserve">OBJETO: </t>
  </si>
  <si>
    <t>TOTAL GERAL</t>
  </si>
  <si>
    <t>PR. UNIT.(R$) S/ BDI</t>
  </si>
  <si>
    <t>MUNICÍPIO/UF:</t>
  </si>
  <si>
    <t xml:space="preserve">MUNICÍPIO/UF: </t>
  </si>
  <si>
    <t>2.0</t>
  </si>
  <si>
    <t>TOTAL EM PERCENTUAL:</t>
  </si>
  <si>
    <t>TOTAL EM REAIS:</t>
  </si>
  <si>
    <t>1.1</t>
  </si>
  <si>
    <t>COMPOSIÇÃO</t>
  </si>
  <si>
    <t>2.1</t>
  </si>
  <si>
    <t>2.1.1</t>
  </si>
  <si>
    <t>2.2</t>
  </si>
  <si>
    <t>2.2.1</t>
  </si>
  <si>
    <t>2.2.2</t>
  </si>
  <si>
    <t>2.2.3</t>
  </si>
  <si>
    <t>2.2.4</t>
  </si>
  <si>
    <t>PIRAUBA/ MG</t>
  </si>
  <si>
    <t>PAVIMENTAÇÃO DE VIAS URBANAS</t>
  </si>
  <si>
    <t xml:space="preserve">PAVIMENTAÇÃO </t>
  </si>
  <si>
    <t>2.3</t>
  </si>
  <si>
    <t>RUA PROGRESSO</t>
  </si>
  <si>
    <t>RUA HÉLIO TEIXEIRA DE SOUZA</t>
  </si>
  <si>
    <t>2.3.1</t>
  </si>
  <si>
    <t>2.3.2</t>
  </si>
  <si>
    <t>2.4</t>
  </si>
  <si>
    <t>2.4.1</t>
  </si>
  <si>
    <t>2.5</t>
  </si>
  <si>
    <t>2.6</t>
  </si>
  <si>
    <t>BAIRRO SANTA TEREZINHA</t>
  </si>
  <si>
    <t>RUA JOSÉ GASPAR</t>
  </si>
  <si>
    <t>RUA GRACIANO LOPES DE ABREU</t>
  </si>
  <si>
    <t>RUA D</t>
  </si>
  <si>
    <t>RUA AFONSO DEMOLINARI</t>
  </si>
  <si>
    <t>RUA PEDRO VIEIRA</t>
  </si>
  <si>
    <t>BAIRRO GRANJA AURIMAR</t>
  </si>
  <si>
    <t>RUA JOÃO AUGUSTO CONDÉ</t>
  </si>
  <si>
    <t>M</t>
  </si>
  <si>
    <t>M2</t>
  </si>
  <si>
    <t>M3</t>
  </si>
  <si>
    <t>TXKM</t>
  </si>
  <si>
    <t>M3XKM</t>
  </si>
  <si>
    <t>SETOP</t>
  </si>
  <si>
    <t>ED-16660</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</si>
  <si>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</si>
  <si>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ED-7623</t>
  </si>
  <si>
    <t>EXECUÇÃO E APLICAÇÃO DE CONCRETO BETUMINOSO USINADO A QUENTE (CBUQ), MASSA COMERCIAL, INCLUINDO FORNECIMENTO E TRANSPORTE DOS AGREGADOS E MATERIAL BETUMINOSO, EXCLUSIVE TRANSPORTE DA MASSA ASFÁLTICA ATÉ A PISTA</t>
  </si>
  <si>
    <t>RO-51229</t>
  </si>
  <si>
    <t>PINTURA DE LIGAÇÃO (EXECUÇÃO E FORNECIMENTO DO MATERIAL BETUMINOSO, EXCLUSIVE TRANSPORTE DO MATERIAL BETUMINOSO)</t>
  </si>
  <si>
    <t>RO-41363</t>
  </si>
  <si>
    <t>TRANSPORTE DE CONCRETO BETUMINOSO USINADO A QUENTE. DISTÂNCIA MÉDIA DE TRANSPORTE DE 15,10 A 20,00 KM (DENSIDADE DE MATERIAL SOLTO)</t>
  </si>
  <si>
    <t>RO-41376</t>
  </si>
  <si>
    <t>TRANSPORTE DE MATERIAL DE QUALQUER NATUREZA. DISTÂNCIA MÉDIA DE TRANSPORTE &gt;= 50,10 KM</t>
  </si>
  <si>
    <t>SARJETA DE CONCRETO URBANO (SCU), TIPO 1, COM FCK 15 MPA, LARGURA DE 30CM COM INCLINAÇÃO DE 3%, ESP. 7CM, PADRÃO DEER-MG, EXCLUSIVE MEIO-FIO, INCLUSIVE ESCAVAÇÃO, APILAOMENTO E TRANSPORTE COM RETIRADA DO MATERIAL ESCAVADO (EM CAÇAMBA) (EMBAZADA EM ED-14762)</t>
  </si>
  <si>
    <t>BAIRRO PIRAUBINHA- RECAPEAMENTO</t>
  </si>
  <si>
    <t>EXECUÇÃO DE LOMBADA</t>
  </si>
  <si>
    <t>Linhas de resina acrilica 0,6mm de espessura e Largura = 0,25m (execução, inclusive pré-marcação, fornecimento e transporte de todos os materiais) (Embasada em RO-41239)</t>
  </si>
  <si>
    <t>UN.</t>
  </si>
  <si>
    <t>SERVIÇOS PRELIMINARES</t>
  </si>
  <si>
    <t>PLACA DE TRÂNSITO SINALIZAÇÃO VERTICAL, CHAPA N°16, SEMI-REFLEXIVA, TIPO A-18, SALIÊNCIA OU LOMBADA, (FORMA LOSANGULO, DIMENSÕES 450x450MM), INCLUINDO TUBO AÇO GALVANIZADOCOM COSTURA NBR 5580 CLASSE LEVE DN 500MM, E= 3,00MM (COMPRIMENTO 3,00M) E INSTALAÇÃO</t>
  </si>
  <si>
    <t>SINAPI Composições e Insumos/DEZEMBRO/2021 (NÃO DESONERADO) | SETOP Leste/OUTUBRO-2021 (NÃO DESONERADO)</t>
  </si>
  <si>
    <t>1.1.1</t>
  </si>
  <si>
    <t>1.3</t>
  </si>
  <si>
    <t>1.3.1</t>
  </si>
  <si>
    <t>1.3.2</t>
  </si>
  <si>
    <t>1.3.3</t>
  </si>
  <si>
    <t>1.3.4</t>
  </si>
  <si>
    <t>1.3.5</t>
  </si>
  <si>
    <t>3.1</t>
  </si>
  <si>
    <t>3.2</t>
  </si>
  <si>
    <t>4.1</t>
  </si>
  <si>
    <t>4.2</t>
  </si>
  <si>
    <t>3.1.1</t>
  </si>
  <si>
    <t>3.2.1</t>
  </si>
  <si>
    <t>4.1.1</t>
  </si>
  <si>
    <t>4.2.1</t>
  </si>
  <si>
    <t>2.2.5</t>
  </si>
  <si>
    <t>2.3.3</t>
  </si>
  <si>
    <t>2.3.4</t>
  </si>
  <si>
    <t>2.3.5</t>
  </si>
  <si>
    <t>2.4.2</t>
  </si>
  <si>
    <t>2.4.3</t>
  </si>
  <si>
    <t>2.4.4</t>
  </si>
  <si>
    <t>2.4.5</t>
  </si>
  <si>
    <t>3.2.2</t>
  </si>
  <si>
    <t>3.2.3</t>
  </si>
  <si>
    <t>3.2.4</t>
  </si>
  <si>
    <t>3.2.5</t>
  </si>
  <si>
    <t>4.2.2</t>
  </si>
  <si>
    <t>4.2.3</t>
  </si>
  <si>
    <t>4.2.4</t>
  </si>
  <si>
    <t>4.2.5</t>
  </si>
  <si>
    <t>1.2</t>
  </si>
  <si>
    <t>1.2.1</t>
  </si>
  <si>
    <t>1.2.2</t>
  </si>
  <si>
    <t>1.2.3</t>
  </si>
  <si>
    <t>1.2.4</t>
  </si>
  <si>
    <t>1.2.5</t>
  </si>
  <si>
    <t>1.0</t>
  </si>
  <si>
    <t>3.0</t>
  </si>
  <si>
    <t>4.0</t>
  </si>
  <si>
    <t>BAIRRO SÃO SABASTIÃO</t>
  </si>
  <si>
    <t>RUA MARIA DA CONCEIÇÃO CONDÉ PRATA</t>
  </si>
  <si>
    <t>2.5.1</t>
  </si>
  <si>
    <t>2.5.2</t>
  </si>
  <si>
    <t>2.5.3</t>
  </si>
  <si>
    <t>2.5.4</t>
  </si>
  <si>
    <t>2.5.5</t>
  </si>
  <si>
    <t>2.6.1</t>
  </si>
  <si>
    <t>2.6.2</t>
  </si>
  <si>
    <t>2.6.3</t>
  </si>
  <si>
    <t>2.6.4</t>
  </si>
  <si>
    <t>2.6.5</t>
  </si>
  <si>
    <t>1.2.6</t>
  </si>
  <si>
    <t>1.2.7</t>
  </si>
  <si>
    <t>1.2.8</t>
  </si>
  <si>
    <t>1.3.6</t>
  </si>
  <si>
    <t>1.3.7</t>
  </si>
  <si>
    <t>1.3.8</t>
  </si>
  <si>
    <t>2.2.6</t>
  </si>
  <si>
    <t>2.2.7</t>
  </si>
  <si>
    <t>2.2.8</t>
  </si>
  <si>
    <t>2.3.6</t>
  </si>
  <si>
    <t>2.3.7</t>
  </si>
  <si>
    <t>2.3.8</t>
  </si>
  <si>
    <t>2.5.6</t>
  </si>
  <si>
    <t>2.5.7</t>
  </si>
  <si>
    <t>2.5.8</t>
  </si>
  <si>
    <t>3 MESES</t>
  </si>
  <si>
    <t>[TIMBRE DA EMPRESA]</t>
  </si>
  <si>
    <t>EMPREITADA A PREÇO GLOBAL</t>
  </si>
  <si>
    <t>DATA DE PREENCHIMENTO</t>
  </si>
  <si>
    <t xml:space="preserve">&lt;--- Preencher percentual de BDI aplicado na proposta </t>
  </si>
  <si>
    <t>&lt;--- Preencher Data da Proposta</t>
  </si>
  <si>
    <t>BAIRRO SÃO SEBASTIÃO, GRANJA AURIMAR, PIRAUBINHA E SANTA TEREZINHA</t>
  </si>
  <si>
    <t>Valor unitário de referência</t>
  </si>
  <si>
    <t>BAIRRO SÃO SEBASTIÃO</t>
  </si>
  <si>
    <t>Pirauba, [dia] de [mês] de 2021</t>
  </si>
  <si>
    <t>[nome do engenheiro Responsável Técnico da empresa]</t>
  </si>
  <si>
    <t>[nome do Representante Legal da empresa]</t>
  </si>
  <si>
    <t>ENGENHEIRO CIVIL</t>
  </si>
  <si>
    <t>REPRESENTANTE LEGAL</t>
  </si>
  <si>
    <t>CREA XXXXXX/D</t>
  </si>
</sst>
</file>

<file path=xl/styles.xml><?xml version="1.0" encoding="utf-8"?>
<styleSheet xmlns="http://schemas.openxmlformats.org/spreadsheetml/2006/main">
  <numFmts count="5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
    <numFmt numFmtId="165" formatCode="_(* #,##0.00_);_(* \(#,##0.00\);_(* &quot;-&quot;??_);_(@_)"/>
    <numFmt numFmtId="166" formatCode="_(&quot;R$ &quot;* #,##0.00_);_(&quot;R$ &quot;* \(#,##0.00\);_(&quot;R$ &quot;* &quot;-&quot;??_);_(@_)"/>
    <numFmt numFmtId="167" formatCode="&quot;R$&quot;#,##0.00_);\(&quot;R$&quot;#,##0.00\)"/>
    <numFmt numFmtId="168" formatCode="&quot;R$ &quot;#,##0.00"/>
    <numFmt numFmtId="169" formatCode="0.0000"/>
    <numFmt numFmtId="170" formatCode="&quot;R$&quot;#,##0.00"/>
    <numFmt numFmtId="171" formatCode="_(* #,##0.0000_);_(* \(#,##0.0000\);_(* &quot;-&quot;??_);_(@_)"/>
    <numFmt numFmtId="172" formatCode="_([$€-2]* #,##0.00_);_([$€-2]* \(#,##0.00\);_([$€-2]* &quot;-&quot;??_)"/>
    <numFmt numFmtId="173" formatCode="#,##0.00&quot; &quot;;&quot; (&quot;#,##0.00&quot;)&quot;;&quot; -&quot;#&quot; &quot;;@&quot; &quot;"/>
    <numFmt numFmtId="174" formatCode="_-* #,##0.00\ _€_-;\-* #,##0.00\ _€_-;_-* &quot;-&quot;??\ _€_-;_-@_-"/>
    <numFmt numFmtId="175" formatCode="#\,##0."/>
    <numFmt numFmtId="176" formatCode="_(&quot;$&quot;* #,##0_);_(&quot;$&quot;* \(#,##0\);_(&quot;$&quot;* &quot;-&quot;_);_(@_)"/>
    <numFmt numFmtId="177" formatCode="_(&quot;$&quot;* #,##0.00_);_(&quot;$&quot;* \(#,##0.00\);_(&quot;$&quot;* &quot;-&quot;??_);_(@_)"/>
    <numFmt numFmtId="178" formatCode="\$#."/>
    <numFmt numFmtId="179" formatCode="#,##0.00&quot; &quot;;&quot;-&quot;#,##0.00&quot; &quot;;&quot; -&quot;#&quot; &quot;;@&quot; &quot;"/>
    <numFmt numFmtId="180" formatCode="#.00"/>
    <numFmt numFmtId="181" formatCode="0.00_)"/>
    <numFmt numFmtId="182" formatCode="%#.00"/>
    <numFmt numFmtId="183" formatCode="#\,##0.00"/>
    <numFmt numFmtId="184" formatCode="[$R$-416]&quot; &quot;#,##0.00;[Red]&quot;-&quot;[$R$-416]&quot; &quot;#,##0.00"/>
    <numFmt numFmtId="185" formatCode="#,"/>
    <numFmt numFmtId="186" formatCode="_(* #,##0_);_(* \(#,##0\);_(* &quot;-&quot;_);_(@_)"/>
    <numFmt numFmtId="187" formatCode="#,##0.000"/>
    <numFmt numFmtId="188" formatCode="[$-416]dddd\,\ d&quot; de &quot;mmmm&quot; de &quot;yyyy"/>
    <numFmt numFmtId="189" formatCode="0.0"/>
    <numFmt numFmtId="190" formatCode="&quot;Sim&quot;;&quot;Sim&quot;;&quot;Não&quot;"/>
    <numFmt numFmtId="191" formatCode="&quot;Verdadeiro&quot;;&quot;Verdadeiro&quot;;&quot;Falso&quot;"/>
    <numFmt numFmtId="192" formatCode="&quot;Ativar&quot;;&quot;Ativar&quot;;&quot;Desativar&quot;"/>
    <numFmt numFmtId="193" formatCode="[$€-2]\ #,##0.00_);[Red]\([$€-2]\ #,##0.00\)"/>
    <numFmt numFmtId="194" formatCode="0.000"/>
    <numFmt numFmtId="195" formatCode="[$-F800]dddd\,\ mmmm\ dd\,\ yyyy"/>
    <numFmt numFmtId="196" formatCode="0.0%"/>
    <numFmt numFmtId="197" formatCode="_(\ #,##0.00_);_(\ \(#,##0.00\);_(\ &quot;-&quot;??_);_(@_)"/>
    <numFmt numFmtId="198" formatCode="0\1"/>
    <numFmt numFmtId="199" formatCode="_-[$R$-416]\ * #,##0.00_-;\-[$R$-416]\ * #,##0.00_-;_-[$R$-416]\ * &quot;-&quot;??_-;_-@_-"/>
    <numFmt numFmtId="200" formatCode="[$R$-416]\ #,##0.00;\-[$R$-416]\ #,##0.00"/>
    <numFmt numFmtId="201" formatCode="&quot;Ativado&quot;;&quot;Ativado&quot;;&quot;Desativado&quot;"/>
    <numFmt numFmtId="202" formatCode="0.000000000"/>
    <numFmt numFmtId="203" formatCode="0.00000000"/>
    <numFmt numFmtId="204" formatCode="0.0000000"/>
    <numFmt numFmtId="205" formatCode="0.000000"/>
    <numFmt numFmtId="206" formatCode="0.00000"/>
    <numFmt numFmtId="207" formatCode="_-* #,##0.0000_-;\-* #,##0.0000_-;_-* &quot;-&quot;????_-;_-@_-"/>
  </numFmts>
  <fonts count="128">
    <font>
      <sz val="11"/>
      <color theme="1"/>
      <name val="Calibri"/>
      <family val="2"/>
    </font>
    <font>
      <sz val="11"/>
      <color indexed="8"/>
      <name val="Calibri"/>
      <family val="2"/>
    </font>
    <font>
      <sz val="10"/>
      <name val="Arial"/>
      <family val="2"/>
    </font>
    <font>
      <sz val="10"/>
      <name val="Times New Roman"/>
      <family val="1"/>
    </font>
    <font>
      <sz val="10"/>
      <name val="Century Gothic"/>
      <family val="2"/>
    </font>
    <font>
      <b/>
      <sz val="10"/>
      <name val="Century Gothic"/>
      <family val="2"/>
    </font>
    <font>
      <sz val="9"/>
      <name val="Arial"/>
      <family val="2"/>
    </font>
    <font>
      <b/>
      <sz val="11"/>
      <color indexed="9"/>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9"/>
      <name val="Times New Roman"/>
      <family val="1"/>
    </font>
    <font>
      <b/>
      <sz val="15"/>
      <color indexed="62"/>
      <name val="Calibri"/>
      <family val="2"/>
    </font>
    <font>
      <sz val="11"/>
      <color indexed="10"/>
      <name val="Calibri"/>
      <family val="2"/>
    </font>
    <font>
      <b/>
      <sz val="10"/>
      <name val="Arial"/>
      <family val="2"/>
    </font>
    <font>
      <sz val="11"/>
      <color indexed="8"/>
      <name val="Arial"/>
      <family val="2"/>
    </font>
    <font>
      <sz val="10"/>
      <color indexed="8"/>
      <name val="MS Sans Serif"/>
      <family val="2"/>
    </font>
    <font>
      <sz val="1"/>
      <color indexed="8"/>
      <name val="Courier"/>
      <family val="3"/>
    </font>
    <font>
      <u val="single"/>
      <sz val="6"/>
      <color indexed="36"/>
      <name val="MS Sans Serif"/>
      <family val="2"/>
    </font>
    <font>
      <sz val="8"/>
      <name val="Arial"/>
      <family val="2"/>
    </font>
    <font>
      <u val="single"/>
      <sz val="11"/>
      <color indexed="12"/>
      <name val="Arial"/>
      <family val="2"/>
    </font>
    <font>
      <sz val="10"/>
      <name val="Courier"/>
      <family val="3"/>
    </font>
    <font>
      <sz val="12"/>
      <name val="Times New Roman"/>
      <family val="1"/>
    </font>
    <font>
      <b/>
      <i/>
      <sz val="16"/>
      <name val="Helv"/>
      <family val="0"/>
    </font>
    <font>
      <b/>
      <sz val="14"/>
      <name val="Arial"/>
      <family val="2"/>
    </font>
    <font>
      <sz val="10"/>
      <name val="MS Sans Serif"/>
      <family val="2"/>
    </font>
    <font>
      <sz val="1"/>
      <color indexed="18"/>
      <name val="Courier"/>
      <family val="3"/>
    </font>
    <font>
      <b/>
      <sz val="1"/>
      <color indexed="8"/>
      <name val="Courier"/>
      <family val="3"/>
    </font>
    <font>
      <sz val="11"/>
      <name val="Century Gothic"/>
      <family val="2"/>
    </font>
    <font>
      <sz val="12"/>
      <name val="Century Gothic"/>
      <family val="2"/>
    </font>
    <font>
      <b/>
      <sz val="11"/>
      <name val="Century Gothic"/>
      <family val="2"/>
    </font>
    <font>
      <b/>
      <sz val="12"/>
      <name val="Century Gothic"/>
      <family val="2"/>
    </font>
    <font>
      <sz val="9"/>
      <name val="Century Gothic"/>
      <family val="2"/>
    </font>
    <font>
      <sz val="11"/>
      <name val="Calibri"/>
      <family val="2"/>
    </font>
    <font>
      <sz val="8"/>
      <name val="Calibri"/>
      <family val="2"/>
    </font>
    <font>
      <b/>
      <sz val="14"/>
      <name val="Century Gothic"/>
      <family val="2"/>
    </font>
    <font>
      <sz val="14"/>
      <name val="Century Gothic"/>
      <family val="2"/>
    </font>
    <font>
      <b/>
      <sz val="9"/>
      <name val="Segoe UI"/>
      <family val="2"/>
    </font>
    <font>
      <sz val="9"/>
      <name val="Segoe UI"/>
      <family val="2"/>
    </font>
    <font>
      <sz val="10"/>
      <color indexed="8"/>
      <name val="Arial1"/>
      <family val="0"/>
    </font>
    <font>
      <sz val="11"/>
      <color indexed="9"/>
      <name val="Calibri"/>
      <family val="2"/>
    </font>
    <font>
      <b/>
      <sz val="11"/>
      <color indexed="52"/>
      <name val="Calibri"/>
      <family val="2"/>
    </font>
    <font>
      <b/>
      <i/>
      <sz val="16"/>
      <color indexed="8"/>
      <name val="Arial"/>
      <family val="2"/>
    </font>
    <font>
      <u val="single"/>
      <sz val="9.9"/>
      <color indexed="12"/>
      <name val="Calibri"/>
      <family val="2"/>
    </font>
    <font>
      <u val="single"/>
      <sz val="9.9"/>
      <color indexed="20"/>
      <name val="Calibri"/>
      <family val="2"/>
    </font>
    <font>
      <b/>
      <i/>
      <u val="single"/>
      <sz val="11"/>
      <color indexed="8"/>
      <name val="Arial"/>
      <family val="2"/>
    </font>
    <font>
      <sz val="11"/>
      <color indexed="2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Calibri"/>
      <family val="2"/>
    </font>
    <font>
      <b/>
      <sz val="10"/>
      <color indexed="10"/>
      <name val="Calibri"/>
      <family val="2"/>
    </font>
    <font>
      <sz val="10"/>
      <name val="Calibri"/>
      <family val="2"/>
    </font>
    <font>
      <sz val="10"/>
      <color indexed="10"/>
      <name val="Century Gothic"/>
      <family val="2"/>
    </font>
    <font>
      <b/>
      <sz val="10"/>
      <color indexed="10"/>
      <name val="Century Gothic"/>
      <family val="2"/>
    </font>
    <font>
      <sz val="10"/>
      <color indexed="55"/>
      <name val="Century Gothic"/>
      <family val="2"/>
    </font>
    <font>
      <b/>
      <sz val="10"/>
      <color indexed="55"/>
      <name val="Century Gothic"/>
      <family val="2"/>
    </font>
    <font>
      <sz val="11"/>
      <color indexed="10"/>
      <name val="Century Gothic"/>
      <family val="2"/>
    </font>
    <font>
      <b/>
      <sz val="11"/>
      <color indexed="10"/>
      <name val="Century Gothic"/>
      <family val="2"/>
    </font>
    <font>
      <sz val="10"/>
      <color indexed="10"/>
      <name val="Calibri"/>
      <family val="2"/>
    </font>
    <font>
      <sz val="10"/>
      <color indexed="18"/>
      <name val="Century Gothic"/>
      <family val="2"/>
    </font>
    <font>
      <sz val="10"/>
      <color indexed="8"/>
      <name val="Century Gothic"/>
      <family val="2"/>
    </font>
    <font>
      <sz val="14"/>
      <color indexed="8"/>
      <name val="Century Gothic"/>
      <family val="2"/>
    </font>
    <font>
      <sz val="11"/>
      <color indexed="8"/>
      <name val="Century Gothic"/>
      <family val="2"/>
    </font>
    <font>
      <sz val="12"/>
      <name val="Calibri"/>
      <family val="2"/>
    </font>
    <font>
      <sz val="9"/>
      <name val="Calibri"/>
      <family val="2"/>
    </font>
    <font>
      <b/>
      <sz val="9"/>
      <name val="Calibri"/>
      <family val="2"/>
    </font>
    <font>
      <sz val="9"/>
      <color indexed="10"/>
      <name val="Calibri"/>
      <family val="2"/>
    </font>
    <font>
      <b/>
      <sz val="12"/>
      <color indexed="10"/>
      <name val="Calibri"/>
      <family val="2"/>
    </font>
    <font>
      <sz val="10"/>
      <color indexed="55"/>
      <name val="Calibri"/>
      <family val="2"/>
    </font>
    <font>
      <sz val="9"/>
      <color indexed="55"/>
      <name val="Calibri"/>
      <family val="2"/>
    </font>
    <font>
      <b/>
      <sz val="10"/>
      <color indexed="55"/>
      <name val="Calibri"/>
      <family val="2"/>
    </font>
    <font>
      <b/>
      <sz val="16"/>
      <color indexed="10"/>
      <name val="Century Gothic"/>
      <family val="2"/>
    </font>
    <font>
      <sz val="16"/>
      <color indexed="10"/>
      <name val="Century Gothic"/>
      <family val="2"/>
    </font>
    <font>
      <b/>
      <sz val="8"/>
      <color indexed="10"/>
      <name val="Century Gothic"/>
      <family val="2"/>
    </font>
    <font>
      <sz val="8"/>
      <color indexed="10"/>
      <name val="Century Gothic"/>
      <family val="2"/>
    </font>
    <font>
      <b/>
      <sz val="12"/>
      <name val="Calibri"/>
      <family val="2"/>
    </font>
    <font>
      <sz val="8"/>
      <name val="Segoe UI"/>
      <family val="2"/>
    </font>
    <font>
      <sz val="10"/>
      <color rgb="FF000000"/>
      <name val="Arial1"/>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000000"/>
      <name val="Calibri"/>
      <family val="2"/>
    </font>
    <font>
      <b/>
      <i/>
      <sz val="16"/>
      <color rgb="FF000000"/>
      <name val="Arial"/>
      <family val="2"/>
    </font>
    <font>
      <u val="single"/>
      <sz val="9.9"/>
      <color theme="10"/>
      <name val="Calibri"/>
      <family val="2"/>
    </font>
    <font>
      <u val="single"/>
      <sz val="9.9"/>
      <color theme="11"/>
      <name val="Calibri"/>
      <family val="2"/>
    </font>
    <font>
      <sz val="11"/>
      <color rgb="FF000000"/>
      <name val="Arial"/>
      <family val="2"/>
    </font>
    <font>
      <sz val="11"/>
      <color rgb="FF9C6500"/>
      <name val="Calibri"/>
      <family val="2"/>
    </font>
    <font>
      <b/>
      <i/>
      <u val="single"/>
      <sz val="11"/>
      <color rgb="FF00000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FF0000"/>
      <name val="Calibri"/>
      <family val="2"/>
    </font>
    <font>
      <sz val="10"/>
      <color rgb="FFFF0000"/>
      <name val="Century Gothic"/>
      <family val="2"/>
    </font>
    <font>
      <b/>
      <sz val="10"/>
      <color rgb="FFFF0000"/>
      <name val="Century Gothic"/>
      <family val="2"/>
    </font>
    <font>
      <sz val="10"/>
      <color theme="0" tint="-0.3499799966812134"/>
      <name val="Century Gothic"/>
      <family val="2"/>
    </font>
    <font>
      <b/>
      <sz val="10"/>
      <color theme="0" tint="-0.3499799966812134"/>
      <name val="Century Gothic"/>
      <family val="2"/>
    </font>
    <font>
      <sz val="11"/>
      <color rgb="FFFF0000"/>
      <name val="Century Gothic"/>
      <family val="2"/>
    </font>
    <font>
      <b/>
      <sz val="11"/>
      <color rgb="FFFF0000"/>
      <name val="Century Gothic"/>
      <family val="2"/>
    </font>
    <font>
      <sz val="10"/>
      <color rgb="FFFF0000"/>
      <name val="Calibri"/>
      <family val="2"/>
    </font>
    <font>
      <sz val="10"/>
      <color theme="3" tint="-0.24997000396251678"/>
      <name val="Century Gothic"/>
      <family val="2"/>
    </font>
    <font>
      <sz val="10"/>
      <color theme="1"/>
      <name val="Century Gothic"/>
      <family val="2"/>
    </font>
    <font>
      <sz val="14"/>
      <color theme="1"/>
      <name val="Century Gothic"/>
      <family val="2"/>
    </font>
    <font>
      <sz val="11"/>
      <color theme="1"/>
      <name val="Century Gothic"/>
      <family val="2"/>
    </font>
    <font>
      <sz val="9"/>
      <color rgb="FFFF0000"/>
      <name val="Calibri"/>
      <family val="2"/>
    </font>
    <font>
      <b/>
      <sz val="12"/>
      <color rgb="FFFF0000"/>
      <name val="Calibri"/>
      <family val="2"/>
    </font>
    <font>
      <sz val="10"/>
      <color theme="0" tint="-0.3499799966812134"/>
      <name val="Calibri"/>
      <family val="2"/>
    </font>
    <font>
      <sz val="9"/>
      <color theme="0" tint="-0.3499799966812134"/>
      <name val="Calibri"/>
      <family val="2"/>
    </font>
    <font>
      <b/>
      <sz val="10"/>
      <color theme="0" tint="-0.3499799966812134"/>
      <name val="Calibri"/>
      <family val="2"/>
    </font>
    <font>
      <sz val="8"/>
      <color rgb="FFFF0000"/>
      <name val="Century Gothic"/>
      <family val="2"/>
    </font>
    <font>
      <b/>
      <sz val="8"/>
      <color rgb="FFFF0000"/>
      <name val="Century Gothic"/>
      <family val="2"/>
    </font>
    <font>
      <b/>
      <sz val="16"/>
      <color rgb="FFFF0000"/>
      <name val="Century Gothic"/>
      <family val="2"/>
    </font>
    <font>
      <sz val="16"/>
      <color rgb="FFFF0000"/>
      <name val="Century Gothic"/>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rgb="FFFBF9EB"/>
        <bgColor indexed="64"/>
      </patternFill>
    </fill>
    <fill>
      <patternFill patternType="solid">
        <fgColor theme="0" tint="-0.24997000396251678"/>
        <bgColor indexed="64"/>
      </patternFill>
    </fill>
    <fill>
      <patternFill patternType="solid">
        <fgColor rgb="FFB6B6B6"/>
        <bgColor indexed="64"/>
      </patternFill>
    </fill>
    <fill>
      <patternFill patternType="solid">
        <fgColor theme="0" tint="-0.349979996681213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right/>
      <top style="thin"/>
      <bottom style="thin"/>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bottom style="thin"/>
    </border>
    <border>
      <left style="medium"/>
      <right style="thin"/>
      <top style="thin"/>
      <bottom style="thin"/>
    </border>
    <border>
      <left>
        <color indexed="63"/>
      </left>
      <right>
        <color indexed="63"/>
      </right>
      <top style="thin"/>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style="medium"/>
      <bottom style="medium"/>
    </border>
    <border>
      <left/>
      <right/>
      <top style="medium"/>
      <bottom style="medium"/>
    </border>
    <border>
      <left/>
      <right style="medium"/>
      <top style="medium"/>
      <bottom style="medium"/>
    </border>
    <border>
      <left style="medium"/>
      <right style="medium"/>
      <top style="medium"/>
      <bottom style="thin"/>
    </border>
    <border>
      <left style="thin"/>
      <right style="medium"/>
      <top style="thin"/>
      <bottom style="thin"/>
    </border>
    <border>
      <left/>
      <right style="thin"/>
      <top style="thin"/>
      <bottom style="thin"/>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color indexed="63"/>
      </bottom>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top/>
      <bottom style="thin"/>
    </border>
    <border>
      <left>
        <color indexed="63"/>
      </left>
      <right style="thin"/>
      <top>
        <color indexed="63"/>
      </top>
      <bottom style="thin"/>
    </border>
    <border>
      <left/>
      <right/>
      <top style="medium"/>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bottom style="medium"/>
    </border>
    <border>
      <left>
        <color indexed="63"/>
      </left>
      <right>
        <color indexed="63"/>
      </right>
      <top/>
      <bottom style="medium"/>
    </border>
    <border>
      <left>
        <color indexed="63"/>
      </left>
      <right style="medium"/>
      <top>
        <color indexed="63"/>
      </top>
      <bottom style="medium"/>
    </border>
    <border>
      <left style="medium"/>
      <right/>
      <top style="thin"/>
      <bottom style="thin"/>
    </border>
    <border>
      <left>
        <color indexed="63"/>
      </left>
      <right style="medium"/>
      <top style="thin"/>
      <bottom style="thin"/>
    </border>
    <border>
      <left/>
      <right style="medium"/>
      <top style="medium"/>
      <bottom/>
    </border>
    <border>
      <left/>
      <right/>
      <top style="thin"/>
      <bottom/>
    </border>
    <border>
      <left style="medium"/>
      <right style="thin"/>
      <top style="thin"/>
      <bottom/>
    </border>
    <border>
      <left style="thin"/>
      <right style="thin"/>
      <top style="thin"/>
      <bottom/>
    </border>
    <border>
      <left style="thin"/>
      <right/>
      <top style="thin"/>
      <bottom style="medium"/>
    </border>
    <border>
      <left/>
      <right/>
      <top style="thin"/>
      <bottom style="medium"/>
    </border>
    <border>
      <left/>
      <right style="thin"/>
      <top style="thin"/>
      <bottom style="medium"/>
    </border>
    <border>
      <left style="medium"/>
      <right/>
      <top style="medium"/>
      <bottom style="thin"/>
    </border>
    <border>
      <left/>
      <right/>
      <top style="medium"/>
      <bottom style="thin"/>
    </border>
    <border>
      <left>
        <color indexed="63"/>
      </left>
      <right style="medium"/>
      <top style="medium"/>
      <bottom style="thin"/>
    </border>
    <border>
      <left>
        <color indexed="63"/>
      </left>
      <right style="medium"/>
      <top>
        <color indexed="63"/>
      </top>
      <bottom style="thin"/>
    </border>
    <border>
      <left/>
      <right style="medium"/>
      <top style="thin"/>
      <bottom/>
    </border>
  </borders>
  <cellStyleXfs count="1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2" borderId="0" applyNumberFormat="0" applyBorder="0" applyAlignment="0" applyProtection="0"/>
    <xf numFmtId="0" fontId="83" fillId="0" borderId="0" applyNumberFormat="0" applyBorder="0" applyProtection="0">
      <alignment/>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3" fillId="0" borderId="0" applyNumberFormat="0" applyBorder="0" applyProtection="0">
      <alignment/>
    </xf>
    <xf numFmtId="0" fontId="85" fillId="20" borderId="0" applyNumberFormat="0" applyBorder="0" applyAlignment="0" applyProtection="0"/>
    <xf numFmtId="0" fontId="86" fillId="21" borderId="1" applyNumberFormat="0" applyAlignment="0" applyProtection="0"/>
    <xf numFmtId="0" fontId="87" fillId="22" borderId="2" applyNumberFormat="0" applyAlignment="0" applyProtection="0"/>
    <xf numFmtId="0" fontId="88" fillId="0" borderId="3" applyNumberFormat="0" applyFill="0" applyAlignment="0" applyProtection="0"/>
    <xf numFmtId="0" fontId="7" fillId="23" borderId="4" applyNumberFormat="0" applyAlignment="0" applyProtection="0"/>
    <xf numFmtId="174" fontId="2" fillId="0" borderId="0" applyFont="0" applyFill="0" applyBorder="0" applyAlignment="0" applyProtection="0"/>
    <xf numFmtId="175" fontId="18" fillId="0" borderId="0">
      <alignment/>
      <protection locked="0"/>
    </xf>
    <xf numFmtId="0" fontId="15" fillId="24" borderId="5"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18" fillId="0" borderId="0">
      <alignment/>
      <protection locked="0"/>
    </xf>
    <xf numFmtId="0" fontId="18" fillId="0" borderId="0">
      <alignment/>
      <protection locked="0"/>
    </xf>
    <xf numFmtId="0" fontId="18" fillId="0" borderId="0">
      <alignment/>
      <protection locked="0"/>
    </xf>
    <xf numFmtId="0" fontId="84" fillId="25" borderId="0" applyNumberFormat="0" applyBorder="0" applyAlignment="0" applyProtection="0"/>
    <xf numFmtId="0" fontId="84" fillId="26"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9" fillId="31" borderId="1" applyNumberFormat="0" applyAlignment="0" applyProtection="0"/>
    <xf numFmtId="172" fontId="2" fillId="0" borderId="0" applyFont="0" applyFill="0" applyBorder="0" applyAlignment="0" applyProtection="0"/>
    <xf numFmtId="173" fontId="83" fillId="0" borderId="0" applyBorder="0" applyProtection="0">
      <alignment/>
    </xf>
    <xf numFmtId="165" fontId="83" fillId="0" borderId="0" applyBorder="0" applyProtection="0">
      <alignment/>
    </xf>
    <xf numFmtId="0" fontId="1" fillId="0" borderId="0">
      <alignment/>
      <protection/>
    </xf>
    <xf numFmtId="0" fontId="1" fillId="0" borderId="0">
      <alignment/>
      <protection/>
    </xf>
    <xf numFmtId="0" fontId="90" fillId="0" borderId="0" applyNumberFormat="0" applyBorder="0" applyProtection="0">
      <alignment/>
    </xf>
    <xf numFmtId="0" fontId="1" fillId="0" borderId="0">
      <alignment/>
      <protection/>
    </xf>
    <xf numFmtId="179" fontId="90" fillId="0" borderId="0" applyBorder="0" applyProtection="0">
      <alignment/>
    </xf>
    <xf numFmtId="180" fontId="18" fillId="0" borderId="0">
      <alignment/>
      <protection locked="0"/>
    </xf>
    <xf numFmtId="180" fontId="18" fillId="0" borderId="0">
      <alignment/>
      <protection locked="0"/>
    </xf>
    <xf numFmtId="0" fontId="19" fillId="0" borderId="0" applyNumberFormat="0" applyFill="0" applyBorder="0" applyAlignment="0" applyProtection="0"/>
    <xf numFmtId="0" fontId="8" fillId="32" borderId="0" applyNumberFormat="0" applyBorder="0" applyAlignment="0" applyProtection="0"/>
    <xf numFmtId="38" fontId="20" fillId="33" borderId="0" applyNumberFormat="0" applyBorder="0" applyAlignment="0" applyProtection="0"/>
    <xf numFmtId="0" fontId="91" fillId="0" borderId="0" applyNumberFormat="0" applyBorder="0" applyProtection="0">
      <alignment horizontal="center"/>
    </xf>
    <xf numFmtId="0" fontId="18" fillId="0" borderId="0">
      <alignment/>
      <protection locked="0"/>
    </xf>
    <xf numFmtId="0" fontId="18" fillId="0" borderId="0">
      <alignment/>
      <protection locked="0"/>
    </xf>
    <xf numFmtId="0" fontId="91" fillId="0" borderId="0" applyNumberFormat="0" applyBorder="0" applyProtection="0">
      <alignment horizontal="center" textRotation="90"/>
    </xf>
    <xf numFmtId="0" fontId="92" fillId="0" borderId="0" applyNumberFormat="0" applyFill="0" applyBorder="0" applyAlignment="0" applyProtection="0"/>
    <xf numFmtId="0" fontId="21" fillId="0" borderId="0" applyNumberFormat="0" applyFill="0" applyBorder="0" applyAlignment="0" applyProtection="0"/>
    <xf numFmtId="0" fontId="93" fillId="0" borderId="0" applyNumberFormat="0" applyFill="0" applyBorder="0" applyAlignment="0" applyProtection="0"/>
    <xf numFmtId="0" fontId="22" fillId="0" borderId="0">
      <alignment/>
      <protection/>
    </xf>
    <xf numFmtId="0" fontId="9" fillId="34" borderId="6" applyNumberFormat="0" applyAlignment="0" applyProtection="0"/>
    <xf numFmtId="10" fontId="20" fillId="35" borderId="7" applyNumberFormat="0" applyBorder="0" applyAlignment="0" applyProtection="0"/>
    <xf numFmtId="0" fontId="10" fillId="0" borderId="8" applyNumberFormat="0" applyFill="0" applyAlignment="0" applyProtection="0"/>
    <xf numFmtId="0" fontId="2" fillId="0" borderId="0">
      <alignment horizontal="centerContinuous" vertical="justify"/>
      <protection/>
    </xf>
    <xf numFmtId="0" fontId="23" fillId="0" borderId="0" applyAlignment="0">
      <protection/>
    </xf>
    <xf numFmtId="44" fontId="0" fillId="0" borderId="0" applyFont="0" applyFill="0" applyBorder="0" applyAlignment="0" applyProtection="0"/>
    <xf numFmtId="42"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4" fontId="94" fillId="0" borderId="0" applyFont="0" applyFill="0" applyBorder="0" applyAlignment="0" applyProtection="0"/>
    <xf numFmtId="0" fontId="11" fillId="36" borderId="0" applyNumberFormat="0" applyBorder="0" applyAlignment="0" applyProtection="0"/>
    <xf numFmtId="0" fontId="95" fillId="37" borderId="0" applyNumberFormat="0" applyBorder="0" applyAlignment="0" applyProtection="0"/>
    <xf numFmtId="181" fontId="2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9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25" fillId="0" borderId="0">
      <alignment horizontal="left" vertical="center" indent="12"/>
      <protection/>
    </xf>
    <xf numFmtId="0" fontId="20" fillId="0" borderId="5" applyBorder="0">
      <alignment horizontal="left" vertical="center" wrapText="1" indent="2"/>
      <protection locked="0"/>
    </xf>
    <xf numFmtId="0" fontId="20" fillId="0" borderId="5" applyBorder="0">
      <alignment horizontal="left" vertical="center" wrapText="1" indent="3"/>
      <protection locked="0"/>
    </xf>
    <xf numFmtId="0" fontId="0" fillId="38" borderId="9" applyNumberFormat="0" applyFont="0" applyAlignment="0" applyProtection="0"/>
    <xf numFmtId="0" fontId="2" fillId="39" borderId="10" applyNumberFormat="0" applyAlignment="0" applyProtection="0"/>
    <xf numFmtId="10" fontId="2" fillId="0" borderId="0" applyFont="0" applyFill="0" applyBorder="0" applyAlignment="0" applyProtection="0"/>
    <xf numFmtId="182" fontId="18" fillId="0" borderId="0">
      <alignment/>
      <protection locked="0"/>
    </xf>
    <xf numFmtId="182" fontId="18" fillId="0" borderId="0">
      <alignment/>
      <protection locked="0"/>
    </xf>
    <xf numFmtId="183" fontId="18" fillId="0" borderId="0">
      <alignment/>
      <protection locked="0"/>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96" fillId="0" borderId="0" applyNumberFormat="0" applyBorder="0" applyProtection="0">
      <alignment/>
    </xf>
    <xf numFmtId="184" fontId="96" fillId="0" borderId="0" applyBorder="0" applyProtection="0">
      <alignment/>
    </xf>
    <xf numFmtId="0" fontId="97" fillId="40" borderId="0" applyNumberFormat="0" applyBorder="0" applyAlignment="0" applyProtection="0"/>
    <xf numFmtId="0" fontId="98" fillId="21" borderId="11" applyNumberFormat="0" applyAlignment="0" applyProtection="0"/>
    <xf numFmtId="38" fontId="26" fillId="0" borderId="0" applyFont="0" applyFill="0" applyBorder="0" applyAlignment="0" applyProtection="0"/>
    <xf numFmtId="185" fontId="27" fillId="0" borderId="0">
      <alignment/>
      <protection locked="0"/>
    </xf>
    <xf numFmtId="41" fontId="0"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164" fontId="16" fillId="0" borderId="0" applyFont="0" applyFill="0" applyBorder="0" applyAlignment="0" applyProtection="0"/>
    <xf numFmtId="186" fontId="3" fillId="0" borderId="0" applyFont="0" applyFill="0" applyBorder="0" applyAlignment="0" applyProtection="0"/>
    <xf numFmtId="0" fontId="26" fillId="0" borderId="0">
      <alignment/>
      <protection/>
    </xf>
    <xf numFmtId="0" fontId="12" fillId="33" borderId="7">
      <alignment wrapText="1"/>
      <protection/>
    </xf>
    <xf numFmtId="0" fontId="12" fillId="33" borderId="7">
      <alignment wrapText="1"/>
      <protection/>
    </xf>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12" applyNumberFormat="0" applyFill="0" applyAlignment="0" applyProtection="0"/>
    <xf numFmtId="0" fontId="13" fillId="0" borderId="13" applyNumberFormat="0" applyFill="0" applyAlignment="0" applyProtection="0"/>
    <xf numFmtId="0" fontId="103" fillId="0" borderId="14" applyNumberFormat="0" applyFill="0" applyAlignment="0" applyProtection="0"/>
    <xf numFmtId="0" fontId="104" fillId="0" borderId="15" applyNumberFormat="0" applyFill="0" applyAlignment="0" applyProtection="0"/>
    <xf numFmtId="0" fontId="104" fillId="0" borderId="0" applyNumberFormat="0" applyFill="0" applyBorder="0" applyAlignment="0" applyProtection="0"/>
    <xf numFmtId="0" fontId="28" fillId="0" borderId="0">
      <alignment/>
      <protection locked="0"/>
    </xf>
    <xf numFmtId="0" fontId="28" fillId="0" borderId="0">
      <alignment/>
      <protection locked="0"/>
    </xf>
    <xf numFmtId="0" fontId="105" fillId="0" borderId="16"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17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1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3" fillId="0" borderId="0" applyFont="0" applyFill="0" applyBorder="0" applyAlignment="0" applyProtection="0"/>
    <xf numFmtId="0" fontId="14" fillId="0" borderId="0" applyNumberFormat="0" applyFill="0" applyBorder="0" applyAlignment="0" applyProtection="0"/>
  </cellStyleXfs>
  <cellXfs count="310">
    <xf numFmtId="0" fontId="0" fillId="0" borderId="0" xfId="0" applyFont="1" applyAlignment="1">
      <alignment/>
    </xf>
    <xf numFmtId="0" fontId="55" fillId="0" borderId="0" xfId="102" applyFont="1" applyFill="1" applyBorder="1" applyAlignment="1" applyProtection="1">
      <alignment vertical="center" wrapText="1"/>
      <protection/>
    </xf>
    <xf numFmtId="2" fontId="55" fillId="0" borderId="0" xfId="102" applyNumberFormat="1" applyFont="1" applyFill="1" applyBorder="1" applyAlignment="1" applyProtection="1">
      <alignment vertical="center" wrapText="1"/>
      <protection/>
    </xf>
    <xf numFmtId="4" fontId="55" fillId="0" borderId="0" xfId="102" applyNumberFormat="1" applyFont="1" applyFill="1" applyBorder="1" applyAlignment="1" applyProtection="1">
      <alignment vertical="center" wrapText="1"/>
      <protection/>
    </xf>
    <xf numFmtId="10" fontId="106" fillId="0" borderId="0" xfId="102" applyNumberFormat="1" applyFont="1" applyFill="1" applyBorder="1" applyAlignment="1" applyProtection="1">
      <alignment horizontal="center" vertical="center" wrapText="1"/>
      <protection/>
    </xf>
    <xf numFmtId="0" fontId="57" fillId="0" borderId="0" xfId="102" applyFont="1" applyFill="1" applyBorder="1" applyAlignment="1" applyProtection="1">
      <alignment vertical="center" wrapText="1"/>
      <protection/>
    </xf>
    <xf numFmtId="4" fontId="57" fillId="0" borderId="0" xfId="102" applyNumberFormat="1" applyFont="1" applyFill="1" applyBorder="1" applyAlignment="1" applyProtection="1">
      <alignment vertical="center" wrapText="1"/>
      <protection/>
    </xf>
    <xf numFmtId="0" fontId="55" fillId="0" borderId="0" xfId="102" applyFont="1" applyFill="1" applyBorder="1" applyAlignment="1" applyProtection="1">
      <alignment horizontal="center" vertical="center" wrapText="1"/>
      <protection/>
    </xf>
    <xf numFmtId="0" fontId="57" fillId="0" borderId="0" xfId="102" applyFont="1" applyAlignment="1">
      <alignment vertical="center"/>
      <protection/>
    </xf>
    <xf numFmtId="10" fontId="55" fillId="0" borderId="7" xfId="136" applyNumberFormat="1" applyFont="1" applyFill="1" applyBorder="1" applyAlignment="1" applyProtection="1">
      <alignment horizontal="center" vertical="center" wrapText="1"/>
      <protection/>
    </xf>
    <xf numFmtId="167" fontId="55" fillId="0" borderId="7" xfId="136" applyNumberFormat="1" applyFont="1" applyFill="1" applyBorder="1" applyAlignment="1" applyProtection="1">
      <alignment horizontal="center" vertical="center" wrapText="1"/>
      <protection/>
    </xf>
    <xf numFmtId="0" fontId="29" fillId="0" borderId="0" xfId="0" applyFont="1" applyAlignment="1">
      <alignment/>
    </xf>
    <xf numFmtId="0" fontId="30" fillId="0" borderId="0" xfId="0" applyFont="1" applyAlignment="1">
      <alignment/>
    </xf>
    <xf numFmtId="0" fontId="4" fillId="41" borderId="0" xfId="102" applyFont="1" applyFill="1" applyBorder="1" applyAlignment="1">
      <alignment vertical="center"/>
      <protection/>
    </xf>
    <xf numFmtId="0" fontId="4" fillId="0" borderId="0" xfId="102" applyFont="1" applyFill="1" applyAlignment="1">
      <alignment vertical="center"/>
      <protection/>
    </xf>
    <xf numFmtId="0" fontId="107" fillId="0" borderId="0" xfId="102" applyFont="1" applyFill="1" applyAlignment="1">
      <alignment vertical="center"/>
      <protection/>
    </xf>
    <xf numFmtId="4" fontId="107" fillId="0" borderId="0" xfId="102" applyNumberFormat="1" applyFont="1" applyFill="1" applyAlignment="1">
      <alignment horizontal="center" vertical="center"/>
      <protection/>
    </xf>
    <xf numFmtId="0" fontId="107" fillId="0" borderId="0" xfId="102" applyFont="1" applyAlignment="1">
      <alignment vertical="center"/>
      <protection/>
    </xf>
    <xf numFmtId="0" fontId="108" fillId="0" borderId="0" xfId="102" applyFont="1" applyAlignment="1">
      <alignment vertical="center"/>
      <protection/>
    </xf>
    <xf numFmtId="0" fontId="108" fillId="0" borderId="0" xfId="102" applyFont="1" applyFill="1" applyAlignment="1">
      <alignment vertical="center"/>
      <protection/>
    </xf>
    <xf numFmtId="0" fontId="5" fillId="0" borderId="0" xfId="102" applyFont="1" applyFill="1" applyAlignment="1">
      <alignment vertical="center"/>
      <protection/>
    </xf>
    <xf numFmtId="165" fontId="4" fillId="0" borderId="0" xfId="187" applyNumberFormat="1" applyFont="1" applyFill="1" applyAlignment="1">
      <alignment vertical="center"/>
    </xf>
    <xf numFmtId="0" fontId="5" fillId="0" borderId="0" xfId="102" applyFont="1" applyFill="1" applyAlignment="1">
      <alignment horizontal="center"/>
      <protection/>
    </xf>
    <xf numFmtId="0" fontId="4" fillId="0" borderId="0" xfId="102" applyFont="1" applyFill="1" applyAlignment="1">
      <alignment horizontal="center"/>
      <protection/>
    </xf>
    <xf numFmtId="0" fontId="4" fillId="0" borderId="0" xfId="102" applyFont="1" applyFill="1" applyAlignment="1">
      <alignment horizontal="left" vertical="center" wrapText="1"/>
      <protection/>
    </xf>
    <xf numFmtId="0" fontId="4" fillId="0" borderId="0" xfId="102" applyFont="1" applyFill="1" applyAlignment="1">
      <alignment horizontal="center" vertical="center"/>
      <protection/>
    </xf>
    <xf numFmtId="44" fontId="4" fillId="0" borderId="0" xfId="187" applyNumberFormat="1" applyFont="1" applyFill="1" applyAlignment="1">
      <alignment vertical="center"/>
    </xf>
    <xf numFmtId="0" fontId="107" fillId="0" borderId="0" xfId="102" applyFont="1" applyFill="1" applyAlignment="1">
      <alignment horizontal="center" vertical="center"/>
      <protection/>
    </xf>
    <xf numFmtId="44" fontId="4" fillId="0" borderId="0" xfId="102" applyNumberFormat="1" applyFont="1" applyFill="1" applyAlignment="1">
      <alignment vertical="center"/>
      <protection/>
    </xf>
    <xf numFmtId="43" fontId="4" fillId="0" borderId="0" xfId="102" applyNumberFormat="1" applyFont="1" applyFill="1" applyAlignment="1">
      <alignment vertical="center"/>
      <protection/>
    </xf>
    <xf numFmtId="4" fontId="4" fillId="0" borderId="0" xfId="102" applyNumberFormat="1" applyFont="1" applyFill="1" applyAlignment="1">
      <alignment horizontal="center" vertical="center"/>
      <protection/>
    </xf>
    <xf numFmtId="4" fontId="4" fillId="0" borderId="0" xfId="187" applyNumberFormat="1" applyFont="1" applyFill="1" applyAlignment="1">
      <alignment horizontal="center" vertical="center"/>
    </xf>
    <xf numFmtId="0" fontId="4" fillId="0" borderId="0" xfId="102" applyFont="1" applyAlignment="1">
      <alignment vertical="center"/>
      <protection/>
    </xf>
    <xf numFmtId="0" fontId="4" fillId="42" borderId="0" xfId="102" applyFont="1" applyFill="1" applyAlignment="1">
      <alignment vertical="center"/>
      <protection/>
    </xf>
    <xf numFmtId="0" fontId="4" fillId="0" borderId="0" xfId="102" applyFont="1" applyBorder="1" applyAlignment="1">
      <alignment vertical="center"/>
      <protection/>
    </xf>
    <xf numFmtId="0" fontId="4" fillId="42" borderId="0" xfId="102" applyFont="1" applyFill="1" applyAlignment="1">
      <alignment horizontal="center" vertical="center"/>
      <protection/>
    </xf>
    <xf numFmtId="0" fontId="4" fillId="43" borderId="0" xfId="102" applyFont="1" applyFill="1" applyAlignment="1">
      <alignment vertical="center"/>
      <protection/>
    </xf>
    <xf numFmtId="10" fontId="57" fillId="44" borderId="7" xfId="136" applyNumberFormat="1" applyFont="1" applyFill="1" applyBorder="1" applyAlignment="1" applyProtection="1">
      <alignment horizontal="center" vertical="center" wrapText="1"/>
      <protection/>
    </xf>
    <xf numFmtId="10" fontId="57" fillId="0" borderId="5" xfId="136" applyNumberFormat="1" applyFont="1" applyBorder="1" applyAlignment="1" applyProtection="1">
      <alignment horizontal="center" vertical="center" wrapText="1"/>
      <protection/>
    </xf>
    <xf numFmtId="49" fontId="57" fillId="0" borderId="0" xfId="102" applyNumberFormat="1" applyFont="1" applyBorder="1" applyAlignment="1" applyProtection="1">
      <alignment vertical="center" wrapText="1"/>
      <protection/>
    </xf>
    <xf numFmtId="0" fontId="31" fillId="41" borderId="17" xfId="0" applyFont="1" applyFill="1" applyBorder="1" applyAlignment="1" applyProtection="1">
      <alignment horizontal="left" vertical="center"/>
      <protection/>
    </xf>
    <xf numFmtId="0" fontId="31" fillId="41" borderId="18" xfId="0" applyFont="1" applyFill="1" applyBorder="1" applyAlignment="1" applyProtection="1">
      <alignment horizontal="left" vertical="center"/>
      <protection/>
    </xf>
    <xf numFmtId="0" fontId="31" fillId="41" borderId="18" xfId="0" applyFont="1" applyFill="1" applyBorder="1" applyAlignment="1" applyProtection="1">
      <alignment vertical="center" wrapText="1"/>
      <protection/>
    </xf>
    <xf numFmtId="44" fontId="4" fillId="0" borderId="0" xfId="82" applyFont="1" applyFill="1" applyAlignment="1">
      <alignment vertical="center"/>
    </xf>
    <xf numFmtId="44" fontId="109" fillId="0" borderId="0" xfId="82" applyFont="1" applyFill="1" applyAlignment="1">
      <alignment vertical="center"/>
    </xf>
    <xf numFmtId="44" fontId="110" fillId="0" borderId="0" xfId="82" applyFont="1" applyFill="1" applyAlignment="1">
      <alignment vertical="center"/>
    </xf>
    <xf numFmtId="44" fontId="57" fillId="0" borderId="5" xfId="136" applyNumberFormat="1" applyFont="1" applyFill="1" applyBorder="1" applyAlignment="1" applyProtection="1">
      <alignment horizontal="center" vertical="center" wrapText="1"/>
      <protection/>
    </xf>
    <xf numFmtId="4" fontId="31" fillId="41" borderId="7" xfId="0" applyNumberFormat="1" applyFont="1" applyFill="1" applyBorder="1" applyAlignment="1" applyProtection="1">
      <alignment horizontal="center" vertical="center"/>
      <protection/>
    </xf>
    <xf numFmtId="0" fontId="29" fillId="0" borderId="0" xfId="102" applyFont="1" applyFill="1" applyAlignment="1">
      <alignment vertical="center"/>
      <protection/>
    </xf>
    <xf numFmtId="0" fontId="29" fillId="0" borderId="0" xfId="102" applyFont="1" applyAlignment="1">
      <alignment vertical="center"/>
      <protection/>
    </xf>
    <xf numFmtId="0" fontId="37" fillId="42" borderId="0" xfId="102" applyFont="1" applyFill="1" applyAlignment="1">
      <alignment vertical="center"/>
      <protection/>
    </xf>
    <xf numFmtId="0" fontId="111" fillId="0" borderId="0" xfId="102" applyFont="1" applyFill="1" applyAlignment="1">
      <alignment vertical="center"/>
      <protection/>
    </xf>
    <xf numFmtId="0" fontId="112" fillId="0" borderId="0" xfId="102" applyFont="1" applyAlignment="1">
      <alignment vertical="center"/>
      <protection/>
    </xf>
    <xf numFmtId="10" fontId="55" fillId="45" borderId="7" xfId="136" applyNumberFormat="1" applyFont="1" applyFill="1" applyBorder="1" applyAlignment="1" applyProtection="1">
      <alignment horizontal="center" vertical="center" wrapText="1"/>
      <protection locked="0"/>
    </xf>
    <xf numFmtId="0" fontId="113" fillId="0" borderId="0" xfId="102" applyFont="1" applyFill="1" applyBorder="1" applyAlignment="1" applyProtection="1">
      <alignment vertical="center" wrapText="1"/>
      <protection/>
    </xf>
    <xf numFmtId="0" fontId="113" fillId="0" borderId="0" xfId="102" applyFont="1" applyFill="1" applyBorder="1" applyAlignment="1" applyProtection="1">
      <alignment vertical="center"/>
      <protection/>
    </xf>
    <xf numFmtId="0" fontId="57" fillId="0" borderId="0" xfId="102" applyFont="1" applyBorder="1" applyAlignment="1" applyProtection="1">
      <alignment vertical="center"/>
      <protection/>
    </xf>
    <xf numFmtId="2" fontId="57" fillId="0" borderId="0" xfId="136" applyNumberFormat="1" applyFont="1" applyBorder="1" applyAlignment="1" applyProtection="1">
      <alignment vertical="center"/>
      <protection/>
    </xf>
    <xf numFmtId="2" fontId="57" fillId="0" borderId="0" xfId="136" applyNumberFormat="1" applyFont="1" applyBorder="1" applyAlignment="1" applyProtection="1">
      <alignment horizontal="center" vertical="center"/>
      <protection/>
    </xf>
    <xf numFmtId="2" fontId="113" fillId="0" borderId="0" xfId="136" applyNumberFormat="1" applyFont="1" applyBorder="1" applyAlignment="1" applyProtection="1">
      <alignment vertical="center"/>
      <protection/>
    </xf>
    <xf numFmtId="2" fontId="57" fillId="0" borderId="7" xfId="136" applyNumberFormat="1" applyFont="1" applyFill="1" applyBorder="1" applyAlignment="1" applyProtection="1">
      <alignment horizontal="center" vertical="center" wrapText="1"/>
      <protection/>
    </xf>
    <xf numFmtId="10" fontId="57" fillId="0" borderId="7" xfId="136" applyNumberFormat="1" applyFont="1" applyFill="1" applyBorder="1" applyAlignment="1" applyProtection="1">
      <alignment horizontal="center" vertical="center" wrapText="1"/>
      <protection/>
    </xf>
    <xf numFmtId="168" fontId="57" fillId="0" borderId="7" xfId="136" applyNumberFormat="1" applyFont="1" applyFill="1" applyBorder="1" applyAlignment="1" applyProtection="1">
      <alignment horizontal="center" vertical="center" wrapText="1"/>
      <protection/>
    </xf>
    <xf numFmtId="168" fontId="55" fillId="0" borderId="7" xfId="136" applyNumberFormat="1" applyFont="1" applyFill="1" applyBorder="1" applyAlignment="1" applyProtection="1">
      <alignment horizontal="center" vertical="center" wrapText="1"/>
      <protection/>
    </xf>
    <xf numFmtId="2" fontId="55" fillId="33" borderId="19" xfId="136" applyNumberFormat="1" applyFont="1" applyFill="1" applyBorder="1" applyAlignment="1" applyProtection="1">
      <alignment vertical="center" wrapText="1"/>
      <protection/>
    </xf>
    <xf numFmtId="0" fontId="4" fillId="0" borderId="0" xfId="102" applyFont="1" applyFill="1" applyBorder="1" applyAlignment="1" applyProtection="1">
      <alignment vertical="center"/>
      <protection/>
    </xf>
    <xf numFmtId="0" fontId="30" fillId="0" borderId="0" xfId="0" applyFont="1" applyFill="1" applyBorder="1" applyAlignment="1" applyProtection="1">
      <alignment/>
      <protection/>
    </xf>
    <xf numFmtId="0" fontId="29" fillId="0" borderId="0" xfId="0" applyFont="1" applyFill="1" applyBorder="1" applyAlignment="1" applyProtection="1">
      <alignment/>
      <protection/>
    </xf>
    <xf numFmtId="0" fontId="31" fillId="41" borderId="7" xfId="0" applyFont="1" applyFill="1" applyBorder="1" applyAlignment="1" applyProtection="1">
      <alignment horizontal="center" vertical="center"/>
      <protection/>
    </xf>
    <xf numFmtId="49" fontId="5" fillId="46" borderId="20" xfId="102" applyNumberFormat="1" applyFont="1" applyFill="1" applyBorder="1" applyAlignment="1" applyProtection="1">
      <alignment horizontal="center" vertical="center" wrapText="1"/>
      <protection/>
    </xf>
    <xf numFmtId="49" fontId="5" fillId="46" borderId="21" xfId="102" applyNumberFormat="1" applyFont="1" applyFill="1" applyBorder="1" applyAlignment="1" applyProtection="1">
      <alignment horizontal="center" vertical="center" wrapText="1"/>
      <protection/>
    </xf>
    <xf numFmtId="4" fontId="5" fillId="46" borderId="22" xfId="187" applyNumberFormat="1" applyFont="1" applyFill="1" applyBorder="1" applyAlignment="1" applyProtection="1">
      <alignment horizontal="center" vertical="center" wrapText="1"/>
      <protection/>
    </xf>
    <xf numFmtId="44" fontId="5" fillId="46" borderId="21" xfId="102" applyNumberFormat="1" applyFont="1" applyFill="1" applyBorder="1" applyAlignment="1" applyProtection="1">
      <alignment horizontal="center" vertical="center" wrapText="1"/>
      <protection/>
    </xf>
    <xf numFmtId="44" fontId="5" fillId="46" borderId="23" xfId="82" applyFont="1" applyFill="1" applyBorder="1" applyAlignment="1" applyProtection="1">
      <alignment horizontal="center" vertical="center" wrapText="1"/>
      <protection/>
    </xf>
    <xf numFmtId="0" fontId="4" fillId="0" borderId="0" xfId="102" applyFont="1" applyFill="1" applyAlignment="1" applyProtection="1">
      <alignment vertical="center"/>
      <protection/>
    </xf>
    <xf numFmtId="49" fontId="5" fillId="46" borderId="24" xfId="102" applyNumberFormat="1" applyFont="1" applyFill="1" applyBorder="1" applyAlignment="1" applyProtection="1">
      <alignment horizontal="center" vertical="center" wrapText="1"/>
      <protection/>
    </xf>
    <xf numFmtId="49" fontId="5" fillId="46" borderId="25" xfId="102" applyNumberFormat="1" applyFont="1" applyFill="1" applyBorder="1" applyAlignment="1" applyProtection="1">
      <alignment horizontal="center" vertical="center" wrapText="1"/>
      <protection/>
    </xf>
    <xf numFmtId="4" fontId="5" fillId="46" borderId="25" xfId="187" applyNumberFormat="1" applyFont="1" applyFill="1" applyBorder="1" applyAlignment="1" applyProtection="1">
      <alignment horizontal="center" vertical="center" wrapText="1"/>
      <protection/>
    </xf>
    <xf numFmtId="44" fontId="5" fillId="46" borderId="25" xfId="102" applyNumberFormat="1" applyFont="1" applyFill="1" applyBorder="1" applyAlignment="1" applyProtection="1">
      <alignment horizontal="center" vertical="center" wrapText="1"/>
      <protection/>
    </xf>
    <xf numFmtId="44" fontId="5" fillId="46" borderId="26" xfId="82" applyFont="1" applyFill="1" applyBorder="1" applyAlignment="1" applyProtection="1">
      <alignment horizontal="center" vertical="center" wrapText="1"/>
      <protection/>
    </xf>
    <xf numFmtId="44" fontId="5" fillId="46" borderId="27" xfId="102" applyNumberFormat="1" applyFont="1" applyFill="1" applyBorder="1" applyAlignment="1" applyProtection="1">
      <alignment horizontal="center" vertical="center" wrapText="1"/>
      <protection/>
    </xf>
    <xf numFmtId="0" fontId="5" fillId="47" borderId="18" xfId="102" applyFont="1" applyFill="1" applyBorder="1" applyAlignment="1" applyProtection="1">
      <alignment horizontal="center" vertical="center" wrapText="1"/>
      <protection/>
    </xf>
    <xf numFmtId="0" fontId="32" fillId="47" borderId="19" xfId="102" applyFont="1" applyFill="1" applyBorder="1" applyAlignment="1" applyProtection="1">
      <alignment horizontal="left" vertical="center" wrapText="1"/>
      <protection/>
    </xf>
    <xf numFmtId="44" fontId="5" fillId="47" borderId="28" xfId="82" applyFont="1" applyFill="1" applyBorder="1" applyAlignment="1" applyProtection="1">
      <alignment horizontal="left" vertical="center" wrapText="1"/>
      <protection/>
    </xf>
    <xf numFmtId="44" fontId="32" fillId="44" borderId="28" xfId="82" applyFont="1" applyFill="1" applyBorder="1" applyAlignment="1" applyProtection="1">
      <alignment horizontal="center" vertical="center"/>
      <protection/>
    </xf>
    <xf numFmtId="4" fontId="4" fillId="0" borderId="0" xfId="102" applyNumberFormat="1" applyFont="1" applyFill="1" applyAlignment="1" applyProtection="1">
      <alignment horizontal="center" vertical="center"/>
      <protection/>
    </xf>
    <xf numFmtId="0" fontId="5" fillId="44" borderId="18" xfId="102" applyFont="1" applyFill="1" applyBorder="1" applyAlignment="1" applyProtection="1">
      <alignment horizontal="center" vertical="center" wrapText="1"/>
      <protection/>
    </xf>
    <xf numFmtId="44" fontId="36" fillId="44" borderId="28" xfId="82" applyFont="1" applyFill="1" applyBorder="1" applyAlignment="1" applyProtection="1">
      <alignment horizontal="center" vertical="center"/>
      <protection/>
    </xf>
    <xf numFmtId="44" fontId="31" fillId="42" borderId="28" xfId="82" applyFont="1" applyFill="1" applyBorder="1" applyAlignment="1" applyProtection="1">
      <alignment horizontal="center" vertical="center"/>
      <protection/>
    </xf>
    <xf numFmtId="0" fontId="5" fillId="42" borderId="18" xfId="102" applyFont="1" applyFill="1" applyBorder="1" applyAlignment="1" applyProtection="1">
      <alignment horizontal="center" vertical="center" wrapText="1"/>
      <protection/>
    </xf>
    <xf numFmtId="0" fontId="5" fillId="42" borderId="5" xfId="102" applyFont="1" applyFill="1" applyBorder="1" applyAlignment="1" applyProtection="1">
      <alignment horizontal="center" vertical="center"/>
      <protection/>
    </xf>
    <xf numFmtId="0" fontId="5" fillId="42" borderId="29" xfId="102" applyFont="1" applyFill="1" applyBorder="1" applyAlignment="1" applyProtection="1">
      <alignment horizontal="center" vertical="center"/>
      <protection/>
    </xf>
    <xf numFmtId="0" fontId="5" fillId="42" borderId="5" xfId="102" applyFont="1" applyFill="1" applyBorder="1" applyAlignment="1" applyProtection="1">
      <alignment horizontal="left" vertical="center" wrapText="1"/>
      <protection/>
    </xf>
    <xf numFmtId="0" fontId="5" fillId="42" borderId="19" xfId="102" applyFont="1" applyFill="1" applyBorder="1" applyAlignment="1" applyProtection="1">
      <alignment horizontal="left" vertical="center" wrapText="1"/>
      <protection/>
    </xf>
    <xf numFmtId="0" fontId="5" fillId="42" borderId="19" xfId="102" applyFont="1" applyFill="1" applyBorder="1" applyAlignment="1" applyProtection="1">
      <alignment horizontal="center" vertical="center" wrapText="1"/>
      <protection/>
    </xf>
    <xf numFmtId="0" fontId="4" fillId="41" borderId="18" xfId="102" applyFont="1" applyFill="1" applyBorder="1" applyAlignment="1" applyProtection="1">
      <alignment horizontal="center" vertical="center" wrapText="1"/>
      <protection/>
    </xf>
    <xf numFmtId="0" fontId="4" fillId="0" borderId="7" xfId="102" applyFont="1" applyFill="1" applyBorder="1" applyAlignment="1" applyProtection="1">
      <alignment horizontal="center" vertical="center" wrapText="1"/>
      <protection/>
    </xf>
    <xf numFmtId="0" fontId="34" fillId="0" borderId="30" xfId="114" applyNumberFormat="1" applyFont="1" applyFill="1" applyBorder="1" applyAlignment="1" applyProtection="1">
      <alignment horizontal="center" vertical="center"/>
      <protection/>
    </xf>
    <xf numFmtId="0" fontId="4" fillId="0" borderId="7" xfId="102" applyFont="1" applyFill="1" applyBorder="1" applyAlignment="1" applyProtection="1">
      <alignment vertical="center" wrapText="1"/>
      <protection/>
    </xf>
    <xf numFmtId="2" fontId="4" fillId="0" borderId="7" xfId="102" applyNumberFormat="1" applyFont="1" applyFill="1" applyBorder="1" applyAlignment="1" applyProtection="1">
      <alignment horizontal="center" vertical="center" wrapText="1"/>
      <protection/>
    </xf>
    <xf numFmtId="199" fontId="4" fillId="0" borderId="7" xfId="102" applyNumberFormat="1" applyFont="1" applyBorder="1" applyAlignment="1" applyProtection="1">
      <alignment horizontal="center" vertical="center" wrapText="1"/>
      <protection/>
    </xf>
    <xf numFmtId="0" fontId="31" fillId="42" borderId="18" xfId="102" applyFont="1" applyFill="1" applyBorder="1" applyAlignment="1" applyProtection="1">
      <alignment horizontal="center" vertical="center" wrapText="1"/>
      <protection/>
    </xf>
    <xf numFmtId="0" fontId="31" fillId="42" borderId="5" xfId="102" applyFont="1" applyFill="1" applyBorder="1" applyAlignment="1" applyProtection="1">
      <alignment horizontal="center" vertical="center"/>
      <protection/>
    </xf>
    <xf numFmtId="0" fontId="31" fillId="42" borderId="29" xfId="102" applyFont="1" applyFill="1" applyBorder="1" applyAlignment="1" applyProtection="1">
      <alignment horizontal="center" vertical="center"/>
      <protection/>
    </xf>
    <xf numFmtId="0" fontId="31" fillId="42" borderId="5" xfId="102" applyFont="1" applyFill="1" applyBorder="1" applyAlignment="1" applyProtection="1">
      <alignment horizontal="left" vertical="center" wrapText="1"/>
      <protection/>
    </xf>
    <xf numFmtId="0" fontId="31" fillId="42" borderId="19" xfId="102" applyFont="1" applyFill="1" applyBorder="1" applyAlignment="1" applyProtection="1">
      <alignment horizontal="left" vertical="center" wrapText="1"/>
      <protection/>
    </xf>
    <xf numFmtId="0" fontId="31" fillId="42" borderId="19" xfId="102" applyFont="1" applyFill="1" applyBorder="1" applyAlignment="1" applyProtection="1">
      <alignment horizontal="center" vertical="center" wrapText="1"/>
      <protection/>
    </xf>
    <xf numFmtId="0" fontId="4" fillId="0" borderId="7" xfId="102" applyFont="1" applyFill="1" applyBorder="1" applyAlignment="1" applyProtection="1">
      <alignment horizontal="center" vertical="center"/>
      <protection/>
    </xf>
    <xf numFmtId="1" fontId="4" fillId="0" borderId="7" xfId="102" applyNumberFormat="1" applyFont="1" applyFill="1" applyBorder="1" applyAlignment="1" applyProtection="1">
      <alignment horizontal="center" vertical="center"/>
      <protection/>
    </xf>
    <xf numFmtId="0" fontId="4" fillId="0" borderId="7" xfId="102" applyFont="1" applyFill="1" applyBorder="1" applyAlignment="1" applyProtection="1">
      <alignment horizontal="left" vertical="center" wrapText="1"/>
      <protection/>
    </xf>
    <xf numFmtId="0" fontId="4" fillId="0" borderId="0" xfId="102" applyFont="1" applyFill="1" applyAlignment="1" applyProtection="1">
      <alignment horizontal="center" vertical="center"/>
      <protection/>
    </xf>
    <xf numFmtId="0" fontId="34" fillId="0" borderId="31" xfId="114" applyNumberFormat="1" applyFont="1" applyFill="1" applyBorder="1" applyAlignment="1" applyProtection="1">
      <alignment horizontal="center" vertical="center"/>
      <protection/>
    </xf>
    <xf numFmtId="0" fontId="34" fillId="0" borderId="7" xfId="114" applyNumberFormat="1" applyFont="1" applyFill="1" applyBorder="1" applyAlignment="1" applyProtection="1">
      <alignment horizontal="center" vertical="center"/>
      <protection/>
    </xf>
    <xf numFmtId="1" fontId="34" fillId="0" borderId="7" xfId="114" applyNumberFormat="1" applyFont="1" applyFill="1" applyBorder="1" applyAlignment="1" applyProtection="1">
      <alignment horizontal="center" vertical="center"/>
      <protection/>
    </xf>
    <xf numFmtId="0" fontId="4" fillId="0" borderId="7" xfId="102" applyFont="1" applyBorder="1" applyAlignment="1" applyProtection="1">
      <alignment horizontal="center" vertical="center" wrapText="1"/>
      <protection/>
    </xf>
    <xf numFmtId="0" fontId="36" fillId="44" borderId="18" xfId="102" applyFont="1" applyFill="1" applyBorder="1" applyAlignment="1" applyProtection="1">
      <alignment horizontal="center" vertical="center" wrapText="1"/>
      <protection/>
    </xf>
    <xf numFmtId="0" fontId="37" fillId="0" borderId="0" xfId="102" applyFont="1" applyFill="1" applyAlignment="1" applyProtection="1">
      <alignment vertical="center"/>
      <protection/>
    </xf>
    <xf numFmtId="4" fontId="37" fillId="0" borderId="0" xfId="102" applyNumberFormat="1" applyFont="1" applyFill="1" applyAlignment="1" applyProtection="1">
      <alignment horizontal="center" vertical="center"/>
      <protection/>
    </xf>
    <xf numFmtId="4" fontId="4" fillId="0" borderId="7" xfId="102" applyNumberFormat="1" applyFont="1" applyFill="1" applyBorder="1" applyAlignment="1" applyProtection="1">
      <alignment horizontal="center" vertical="center" wrapText="1"/>
      <protection/>
    </xf>
    <xf numFmtId="4" fontId="114" fillId="0" borderId="0" xfId="102" applyNumberFormat="1" applyFont="1" applyFill="1" applyBorder="1" applyAlignment="1" applyProtection="1">
      <alignment horizontal="center" vertical="center"/>
      <protection/>
    </xf>
    <xf numFmtId="165" fontId="4" fillId="0" borderId="0" xfId="187" applyNumberFormat="1" applyFont="1" applyFill="1" applyAlignment="1" applyProtection="1">
      <alignment vertical="center"/>
      <protection/>
    </xf>
    <xf numFmtId="4" fontId="107" fillId="0" borderId="0" xfId="102" applyNumberFormat="1" applyFont="1" applyFill="1" applyBorder="1" applyAlignment="1" applyProtection="1">
      <alignment horizontal="center" vertical="center"/>
      <protection/>
    </xf>
    <xf numFmtId="0" fontId="29" fillId="0" borderId="0" xfId="102" applyFont="1" applyFill="1" applyAlignment="1" applyProtection="1">
      <alignment vertical="center"/>
      <protection/>
    </xf>
    <xf numFmtId="4" fontId="29" fillId="0" borderId="0" xfId="102" applyNumberFormat="1" applyFont="1" applyFill="1" applyAlignment="1" applyProtection="1">
      <alignment horizontal="center" vertical="center"/>
      <protection/>
    </xf>
    <xf numFmtId="4" fontId="4" fillId="0" borderId="0" xfId="102" applyNumberFormat="1" applyFont="1" applyFill="1" applyBorder="1" applyAlignment="1" applyProtection="1">
      <alignment horizontal="center" vertical="center"/>
      <protection/>
    </xf>
    <xf numFmtId="0" fontId="107" fillId="0" borderId="0" xfId="102" applyFont="1" applyFill="1" applyAlignment="1" applyProtection="1">
      <alignment vertical="center"/>
      <protection/>
    </xf>
    <xf numFmtId="4" fontId="4" fillId="0" borderId="0" xfId="102" applyNumberFormat="1" applyFont="1" applyFill="1" applyAlignment="1" applyProtection="1">
      <alignment vertical="center"/>
      <protection/>
    </xf>
    <xf numFmtId="4" fontId="107" fillId="0" borderId="0" xfId="102" applyNumberFormat="1" applyFont="1" applyFill="1" applyAlignment="1" applyProtection="1">
      <alignment horizontal="center" vertical="center"/>
      <protection/>
    </xf>
    <xf numFmtId="4" fontId="111" fillId="0" borderId="0" xfId="102" applyNumberFormat="1" applyFont="1" applyFill="1" applyAlignment="1" applyProtection="1">
      <alignment horizontal="center" vertical="center"/>
      <protection/>
    </xf>
    <xf numFmtId="44" fontId="36" fillId="44" borderId="32" xfId="82" applyFont="1" applyFill="1" applyBorder="1" applyAlignment="1" applyProtection="1">
      <alignment horizontal="center" vertical="center"/>
      <protection/>
    </xf>
    <xf numFmtId="0" fontId="109" fillId="0" borderId="0" xfId="102" applyFont="1" applyFill="1" applyAlignment="1" applyProtection="1">
      <alignment vertical="center"/>
      <protection/>
    </xf>
    <xf numFmtId="43" fontId="4" fillId="0" borderId="0" xfId="102" applyNumberFormat="1" applyFont="1" applyFill="1" applyAlignment="1" applyProtection="1">
      <alignment vertical="center"/>
      <protection/>
    </xf>
    <xf numFmtId="44" fontId="4" fillId="45" borderId="7" xfId="82" applyFont="1" applyFill="1" applyBorder="1" applyAlignment="1" applyProtection="1">
      <alignment horizontal="center" vertical="center" wrapText="1"/>
      <protection locked="0"/>
    </xf>
    <xf numFmtId="44" fontId="4" fillId="0" borderId="7" xfId="102" applyNumberFormat="1" applyFont="1" applyFill="1" applyBorder="1" applyAlignment="1" applyProtection="1">
      <alignment vertical="center"/>
      <protection/>
    </xf>
    <xf numFmtId="0" fontId="36" fillId="44" borderId="19" xfId="102" applyFont="1" applyFill="1" applyBorder="1" applyAlignment="1" applyProtection="1">
      <alignment horizontal="left" vertical="center"/>
      <protection/>
    </xf>
    <xf numFmtId="0" fontId="32" fillId="44" borderId="25" xfId="125" applyFont="1" applyFill="1" applyBorder="1" applyAlignment="1" applyProtection="1">
      <alignment horizontal="center" vertical="center" wrapText="1"/>
      <protection/>
    </xf>
    <xf numFmtId="0" fontId="31" fillId="44" borderId="19" xfId="102" applyFont="1" applyFill="1" applyBorder="1" applyAlignment="1" applyProtection="1">
      <alignment horizontal="left" vertical="center"/>
      <protection/>
    </xf>
    <xf numFmtId="2" fontId="55" fillId="33" borderId="7" xfId="136" applyNumberFormat="1" applyFont="1" applyFill="1" applyBorder="1" applyAlignment="1" applyProtection="1">
      <alignment horizontal="center" vertical="center" wrapText="1"/>
      <protection/>
    </xf>
    <xf numFmtId="44" fontId="5" fillId="46" borderId="22" xfId="102" applyNumberFormat="1" applyFont="1" applyFill="1" applyBorder="1" applyAlignment="1" applyProtection="1">
      <alignment horizontal="center" vertical="center" wrapText="1"/>
      <protection/>
    </xf>
    <xf numFmtId="0" fontId="36" fillId="44" borderId="5" xfId="102" applyFont="1" applyFill="1" applyBorder="1" applyAlignment="1" applyProtection="1">
      <alignment vertical="center"/>
      <protection/>
    </xf>
    <xf numFmtId="0" fontId="36" fillId="44" borderId="19" xfId="102" applyFont="1" applyFill="1" applyBorder="1" applyAlignment="1" applyProtection="1">
      <alignment vertical="center"/>
      <protection/>
    </xf>
    <xf numFmtId="0" fontId="36" fillId="44" borderId="29" xfId="102" applyFont="1" applyFill="1" applyBorder="1" applyAlignment="1" applyProtection="1">
      <alignment vertical="center"/>
      <protection/>
    </xf>
    <xf numFmtId="0" fontId="31" fillId="44" borderId="5" xfId="102" applyFont="1" applyFill="1" applyBorder="1" applyAlignment="1" applyProtection="1">
      <alignment vertical="center"/>
      <protection/>
    </xf>
    <xf numFmtId="0" fontId="31" fillId="44" borderId="19" xfId="102" applyFont="1" applyFill="1" applyBorder="1" applyAlignment="1" applyProtection="1">
      <alignment vertical="center"/>
      <protection/>
    </xf>
    <xf numFmtId="44" fontId="4" fillId="41" borderId="7" xfId="82" applyFont="1" applyFill="1" applyBorder="1" applyAlignment="1" applyProtection="1">
      <alignment horizontal="center" vertical="center" wrapText="1"/>
      <protection/>
    </xf>
    <xf numFmtId="0" fontId="115" fillId="0" borderId="0" xfId="102" applyFont="1" applyFill="1" applyBorder="1" applyAlignment="1" applyProtection="1">
      <alignment vertical="center"/>
      <protection/>
    </xf>
    <xf numFmtId="4" fontId="115" fillId="0" borderId="0" xfId="102" applyNumberFormat="1" applyFont="1" applyFill="1" applyAlignment="1" applyProtection="1">
      <alignment horizontal="center" vertical="center"/>
      <protection/>
    </xf>
    <xf numFmtId="4" fontId="116" fillId="0" borderId="0" xfId="102" applyNumberFormat="1" applyFont="1" applyFill="1" applyAlignment="1" applyProtection="1">
      <alignment horizontal="center" vertical="center"/>
      <protection/>
    </xf>
    <xf numFmtId="4" fontId="115" fillId="0" borderId="0" xfId="102" applyNumberFormat="1" applyFont="1" applyFill="1" applyBorder="1" applyAlignment="1" applyProtection="1">
      <alignment horizontal="center" vertical="center"/>
      <protection/>
    </xf>
    <xf numFmtId="4" fontId="117" fillId="0" borderId="0" xfId="102" applyNumberFormat="1" applyFont="1" applyFill="1" applyAlignment="1" applyProtection="1">
      <alignment horizontal="center" vertical="center"/>
      <protection/>
    </xf>
    <xf numFmtId="4" fontId="115" fillId="0" borderId="0" xfId="102" applyNumberFormat="1" applyFont="1" applyFill="1" applyAlignment="1">
      <alignment horizontal="center" vertical="center"/>
      <protection/>
    </xf>
    <xf numFmtId="0" fontId="108" fillId="0" borderId="33" xfId="102" applyFont="1" applyBorder="1" applyAlignment="1" applyProtection="1">
      <alignment horizontal="center" vertical="center"/>
      <protection locked="0"/>
    </xf>
    <xf numFmtId="0" fontId="107" fillId="0" borderId="0" xfId="102" applyFont="1" applyAlignment="1" applyProtection="1">
      <alignment horizontal="center" vertical="center"/>
      <protection locked="0"/>
    </xf>
    <xf numFmtId="0" fontId="107" fillId="0" borderId="0" xfId="102" applyFont="1" applyAlignment="1" applyProtection="1">
      <alignment horizontal="left" vertical="center" wrapText="1"/>
      <protection locked="0"/>
    </xf>
    <xf numFmtId="4" fontId="107" fillId="0" borderId="0" xfId="187" applyNumberFormat="1" applyFont="1" applyFill="1" applyBorder="1" applyAlignment="1" applyProtection="1">
      <alignment horizontal="center" vertical="center"/>
      <protection locked="0"/>
    </xf>
    <xf numFmtId="44" fontId="107" fillId="0" borderId="0" xfId="187" applyNumberFormat="1" applyFont="1" applyFill="1" applyBorder="1" applyAlignment="1" applyProtection="1">
      <alignment vertical="center"/>
      <protection locked="0"/>
    </xf>
    <xf numFmtId="44" fontId="107" fillId="0" borderId="34" xfId="82" applyFont="1" applyFill="1" applyBorder="1" applyAlignment="1" applyProtection="1">
      <alignment vertical="center"/>
      <protection locked="0"/>
    </xf>
    <xf numFmtId="2" fontId="107" fillId="41" borderId="0" xfId="136" applyNumberFormat="1" applyFont="1" applyFill="1" applyProtection="1">
      <alignment/>
      <protection locked="0"/>
    </xf>
    <xf numFmtId="49" fontId="4" fillId="0" borderId="0" xfId="102" applyNumberFormat="1" applyFont="1" applyAlignment="1" applyProtection="1">
      <alignment horizontal="right" vertical="center"/>
      <protection locked="0"/>
    </xf>
    <xf numFmtId="49" fontId="5" fillId="0" borderId="0" xfId="102" applyNumberFormat="1" applyFont="1" applyAlignment="1" applyProtection="1">
      <alignment horizontal="left" vertical="center" wrapText="1"/>
      <protection locked="0"/>
    </xf>
    <xf numFmtId="49" fontId="5" fillId="0" borderId="0" xfId="102" applyNumberFormat="1" applyFont="1" applyAlignment="1" applyProtection="1">
      <alignment horizontal="center" vertical="center"/>
      <protection locked="0"/>
    </xf>
    <xf numFmtId="4" fontId="5" fillId="0" borderId="0" xfId="102" applyNumberFormat="1" applyFont="1" applyAlignment="1" applyProtection="1">
      <alignment horizontal="center" vertical="center"/>
      <protection locked="0"/>
    </xf>
    <xf numFmtId="44" fontId="5" fillId="0" borderId="0" xfId="102" applyNumberFormat="1" applyFont="1" applyAlignment="1" applyProtection="1">
      <alignment horizontal="right" vertical="center"/>
      <protection locked="0"/>
    </xf>
    <xf numFmtId="44" fontId="5" fillId="0" borderId="34" xfId="82" applyFont="1" applyFill="1" applyBorder="1" applyAlignment="1" applyProtection="1">
      <alignment vertical="center"/>
      <protection locked="0"/>
    </xf>
    <xf numFmtId="49" fontId="5" fillId="0" borderId="33" xfId="102" applyNumberFormat="1" applyFont="1" applyBorder="1" applyAlignment="1" applyProtection="1">
      <alignment horizontal="right" vertical="center"/>
      <protection locked="0"/>
    </xf>
    <xf numFmtId="0" fontId="107" fillId="0" borderId="0" xfId="0" applyFont="1" applyAlignment="1" applyProtection="1">
      <alignment/>
      <protection locked="0"/>
    </xf>
    <xf numFmtId="0" fontId="5" fillId="0" borderId="33" xfId="102" applyFont="1" applyBorder="1" applyAlignment="1" applyProtection="1">
      <alignment horizontal="center"/>
      <protection locked="0"/>
    </xf>
    <xf numFmtId="44" fontId="4" fillId="0" borderId="34" xfId="82" applyFont="1" applyFill="1" applyBorder="1" applyAlignment="1" applyProtection="1">
      <alignment vertical="center"/>
      <protection locked="0"/>
    </xf>
    <xf numFmtId="44" fontId="29" fillId="0" borderId="34" xfId="82" applyFont="1" applyBorder="1" applyAlignment="1" applyProtection="1">
      <alignment horizontal="center"/>
      <protection locked="0"/>
    </xf>
    <xf numFmtId="0" fontId="4" fillId="0" borderId="0" xfId="102" applyFont="1" applyAlignment="1" applyProtection="1">
      <alignment horizontal="center"/>
      <protection locked="0"/>
    </xf>
    <xf numFmtId="0" fontId="4" fillId="0" borderId="0" xfId="125" applyFont="1" applyAlignment="1" applyProtection="1">
      <alignment horizontal="center"/>
      <protection locked="0"/>
    </xf>
    <xf numFmtId="0" fontId="5" fillId="0" borderId="33" xfId="102" applyFont="1" applyBorder="1" applyAlignment="1" applyProtection="1">
      <alignment horizontal="center" vertical="center"/>
      <protection locked="0"/>
    </xf>
    <xf numFmtId="0" fontId="4" fillId="0" borderId="0" xfId="102" applyFont="1" applyAlignment="1" applyProtection="1">
      <alignment horizontal="left" vertical="center" wrapText="1"/>
      <protection locked="0"/>
    </xf>
    <xf numFmtId="0" fontId="4" fillId="0" borderId="0" xfId="102" applyFont="1" applyAlignment="1" applyProtection="1">
      <alignment horizontal="center" vertical="center"/>
      <protection locked="0"/>
    </xf>
    <xf numFmtId="4" fontId="4" fillId="0" borderId="0" xfId="102" applyNumberFormat="1" applyFont="1" applyAlignment="1" applyProtection="1">
      <alignment horizontal="center" vertical="center"/>
      <protection locked="0"/>
    </xf>
    <xf numFmtId="0" fontId="4" fillId="0" borderId="0" xfId="102" applyFont="1" applyAlignment="1" applyProtection="1">
      <alignment vertical="center"/>
      <protection locked="0"/>
    </xf>
    <xf numFmtId="44" fontId="33" fillId="0" borderId="34" xfId="82" applyFont="1" applyBorder="1" applyAlignment="1" applyProtection="1">
      <alignment horizontal="center"/>
      <protection locked="0"/>
    </xf>
    <xf numFmtId="0" fontId="5" fillId="0" borderId="35" xfId="102" applyFont="1" applyBorder="1" applyAlignment="1" applyProtection="1">
      <alignment horizontal="center" vertical="center"/>
      <protection locked="0"/>
    </xf>
    <xf numFmtId="0" fontId="4" fillId="0" borderId="36" xfId="102" applyFont="1" applyBorder="1" applyAlignment="1" applyProtection="1">
      <alignment horizontal="left" vertical="center" wrapText="1"/>
      <protection locked="0"/>
    </xf>
    <xf numFmtId="0" fontId="4" fillId="0" borderId="36" xfId="102" applyFont="1" applyBorder="1" applyAlignment="1" applyProtection="1">
      <alignment horizontal="center" vertical="center"/>
      <protection locked="0"/>
    </xf>
    <xf numFmtId="4" fontId="4" fillId="0" borderId="36" xfId="102" applyNumberFormat="1" applyFont="1" applyBorder="1" applyAlignment="1" applyProtection="1">
      <alignment horizontal="center" vertical="center"/>
      <protection locked="0"/>
    </xf>
    <xf numFmtId="0" fontId="4" fillId="0" borderId="36" xfId="102" applyFont="1" applyBorder="1" applyAlignment="1" applyProtection="1">
      <alignment vertical="center"/>
      <protection locked="0"/>
    </xf>
    <xf numFmtId="44" fontId="33" fillId="0" borderId="37" xfId="82" applyFont="1" applyBorder="1" applyAlignment="1" applyProtection="1">
      <alignment horizontal="center"/>
      <protection locked="0"/>
    </xf>
    <xf numFmtId="2" fontId="57" fillId="0" borderId="20" xfId="136" applyNumberFormat="1" applyFont="1" applyBorder="1" applyAlignment="1" applyProtection="1">
      <alignment vertical="center"/>
      <protection locked="0"/>
    </xf>
    <xf numFmtId="2" fontId="57" fillId="0" borderId="38" xfId="136" applyNumberFormat="1" applyFont="1" applyBorder="1" applyAlignment="1" applyProtection="1">
      <alignment vertical="center"/>
      <protection locked="0"/>
    </xf>
    <xf numFmtId="167" fontId="55" fillId="0" borderId="38" xfId="136" applyNumberFormat="1" applyFont="1" applyBorder="1" applyAlignment="1" applyProtection="1">
      <alignment vertical="center"/>
      <protection locked="0"/>
    </xf>
    <xf numFmtId="2" fontId="57" fillId="0" borderId="38" xfId="136" applyNumberFormat="1" applyFont="1" applyBorder="1" applyAlignment="1" applyProtection="1">
      <alignment horizontal="center" vertical="center"/>
      <protection locked="0"/>
    </xf>
    <xf numFmtId="4" fontId="113" fillId="0" borderId="38" xfId="136" applyNumberFormat="1" applyFont="1" applyBorder="1" applyAlignment="1" applyProtection="1">
      <alignment vertical="center"/>
      <protection locked="0"/>
    </xf>
    <xf numFmtId="4" fontId="113" fillId="0" borderId="39" xfId="136" applyNumberFormat="1" applyFont="1" applyBorder="1" applyAlignment="1" applyProtection="1">
      <alignment vertical="center"/>
      <protection locked="0"/>
    </xf>
    <xf numFmtId="2" fontId="69" fillId="0" borderId="40" xfId="136" applyNumberFormat="1" applyFont="1" applyBorder="1" applyAlignment="1" applyProtection="1">
      <alignment vertical="center"/>
      <protection locked="0"/>
    </xf>
    <xf numFmtId="2" fontId="57" fillId="0" borderId="40" xfId="136" applyNumberFormat="1" applyFont="1" applyBorder="1" applyAlignment="1" applyProtection="1">
      <alignment vertical="center"/>
      <protection locked="0"/>
    </xf>
    <xf numFmtId="0" fontId="55" fillId="0" borderId="39" xfId="102" applyFont="1" applyBorder="1" applyAlignment="1" applyProtection="1">
      <alignment vertical="center"/>
      <protection locked="0"/>
    </xf>
    <xf numFmtId="2" fontId="70" fillId="0" borderId="40" xfId="136" applyNumberFormat="1" applyFont="1" applyBorder="1" applyAlignment="1" applyProtection="1">
      <alignment vertical="center"/>
      <protection locked="0"/>
    </xf>
    <xf numFmtId="0" fontId="57" fillId="0" borderId="39" xfId="102" applyFont="1" applyBorder="1" applyAlignment="1" applyProtection="1">
      <alignment vertical="center"/>
      <protection locked="0"/>
    </xf>
    <xf numFmtId="0" fontId="57" fillId="0" borderId="40" xfId="102" applyFont="1" applyBorder="1" applyAlignment="1" applyProtection="1">
      <alignment vertical="center"/>
      <protection locked="0"/>
    </xf>
    <xf numFmtId="0" fontId="57" fillId="0" borderId="41" xfId="102" applyFont="1" applyBorder="1" applyAlignment="1" applyProtection="1">
      <alignment vertical="center"/>
      <protection locked="0"/>
    </xf>
    <xf numFmtId="0" fontId="57" fillId="0" borderId="42" xfId="102" applyFont="1" applyBorder="1" applyAlignment="1" applyProtection="1">
      <alignment vertical="center"/>
      <protection locked="0"/>
    </xf>
    <xf numFmtId="0" fontId="57" fillId="0" borderId="43" xfId="102" applyFont="1" applyBorder="1" applyAlignment="1" applyProtection="1">
      <alignment vertical="center"/>
      <protection locked="0"/>
    </xf>
    <xf numFmtId="0" fontId="70" fillId="0" borderId="39" xfId="102" applyFont="1" applyBorder="1" applyAlignment="1" applyProtection="1">
      <alignment vertical="center"/>
      <protection locked="0"/>
    </xf>
    <xf numFmtId="2" fontId="55" fillId="0" borderId="39" xfId="136" applyNumberFormat="1" applyFont="1" applyBorder="1" applyAlignment="1" applyProtection="1">
      <alignment vertical="center"/>
      <protection locked="0"/>
    </xf>
    <xf numFmtId="0" fontId="57" fillId="0" borderId="0" xfId="102" applyFont="1" applyBorder="1" applyAlignment="1" applyProtection="1">
      <alignment vertical="center"/>
      <protection locked="0"/>
    </xf>
    <xf numFmtId="0" fontId="57" fillId="0" borderId="0" xfId="102" applyFont="1" applyBorder="1" applyAlignment="1">
      <alignment vertical="center"/>
      <protection/>
    </xf>
    <xf numFmtId="4" fontId="113" fillId="0" borderId="0" xfId="136" applyNumberFormat="1" applyFont="1" applyBorder="1" applyAlignment="1" applyProtection="1">
      <alignment vertical="center"/>
      <protection locked="0"/>
    </xf>
    <xf numFmtId="0" fontId="70" fillId="0" borderId="0" xfId="102" applyFont="1" applyBorder="1" applyAlignment="1" applyProtection="1">
      <alignment vertical="center"/>
      <protection locked="0"/>
    </xf>
    <xf numFmtId="0" fontId="55" fillId="0" borderId="0" xfId="102" applyFont="1" applyBorder="1" applyAlignment="1" applyProtection="1">
      <alignment vertical="center"/>
      <protection locked="0"/>
    </xf>
    <xf numFmtId="2" fontId="55" fillId="0" borderId="0" xfId="136" applyNumberFormat="1" applyFont="1" applyBorder="1" applyAlignment="1" applyProtection="1">
      <alignment vertical="center"/>
      <protection locked="0"/>
    </xf>
    <xf numFmtId="0" fontId="71" fillId="0" borderId="0" xfId="102" applyFont="1" applyBorder="1" applyAlignment="1" applyProtection="1">
      <alignment vertical="center"/>
      <protection locked="0"/>
    </xf>
    <xf numFmtId="0" fontId="57" fillId="0" borderId="40" xfId="102" applyFont="1" applyBorder="1" applyAlignment="1" applyProtection="1">
      <alignment vertical="center" wrapText="1"/>
      <protection/>
    </xf>
    <xf numFmtId="0" fontId="113" fillId="0" borderId="39" xfId="102" applyFont="1" applyFill="1" applyBorder="1" applyAlignment="1" applyProtection="1">
      <alignment vertical="center"/>
      <protection/>
    </xf>
    <xf numFmtId="0" fontId="113" fillId="0" borderId="39" xfId="102" applyFont="1" applyFill="1" applyBorder="1" applyAlignment="1" applyProtection="1">
      <alignment horizontal="left" vertical="center"/>
      <protection/>
    </xf>
    <xf numFmtId="0" fontId="113" fillId="0" borderId="39" xfId="102" applyFont="1" applyFill="1" applyBorder="1" applyAlignment="1" applyProtection="1">
      <alignment horizontal="left" vertical="center" wrapText="1"/>
      <protection/>
    </xf>
    <xf numFmtId="0" fontId="55" fillId="0" borderId="40" xfId="102" applyFont="1" applyFill="1" applyBorder="1" applyAlignment="1" applyProtection="1">
      <alignment vertical="center" wrapText="1"/>
      <protection/>
    </xf>
    <xf numFmtId="2" fontId="57" fillId="0" borderId="40" xfId="136" applyNumberFormat="1" applyFont="1" applyBorder="1" applyAlignment="1" applyProtection="1">
      <alignment horizontal="center" vertical="center"/>
      <protection/>
    </xf>
    <xf numFmtId="2" fontId="113" fillId="0" borderId="39" xfId="136" applyNumberFormat="1" applyFont="1" applyBorder="1" applyAlignment="1" applyProtection="1">
      <alignment vertical="center"/>
      <protection/>
    </xf>
    <xf numFmtId="2" fontId="55" fillId="33" borderId="28" xfId="136" applyNumberFormat="1" applyFont="1" applyFill="1" applyBorder="1" applyAlignment="1" applyProtection="1">
      <alignment horizontal="center" vertical="center" wrapText="1"/>
      <protection/>
    </xf>
    <xf numFmtId="2" fontId="55" fillId="48" borderId="18" xfId="136" applyNumberFormat="1" applyFont="1" applyFill="1" applyBorder="1" applyAlignment="1" applyProtection="1">
      <alignment horizontal="center" vertical="center" wrapText="1"/>
      <protection/>
    </xf>
    <xf numFmtId="2" fontId="55" fillId="44" borderId="18" xfId="136" applyNumberFormat="1" applyFont="1" applyFill="1" applyBorder="1" applyAlignment="1" applyProtection="1">
      <alignment horizontal="center" vertical="center" wrapText="1"/>
      <protection/>
    </xf>
    <xf numFmtId="10" fontId="57" fillId="44" borderId="28" xfId="136" applyNumberFormat="1" applyFont="1" applyFill="1" applyBorder="1" applyAlignment="1" applyProtection="1">
      <alignment horizontal="center" vertical="center" wrapText="1"/>
      <protection/>
    </xf>
    <xf numFmtId="10" fontId="57" fillId="0" borderId="28" xfId="136" applyNumberFormat="1" applyFont="1" applyFill="1" applyBorder="1" applyAlignment="1" applyProtection="1">
      <alignment horizontal="center" vertical="center" wrapText="1"/>
      <protection/>
    </xf>
    <xf numFmtId="168" fontId="55" fillId="0" borderId="28" xfId="136" applyNumberFormat="1" applyFont="1" applyFill="1" applyBorder="1" applyAlignment="1" applyProtection="1">
      <alignment horizontal="center" vertical="center" wrapText="1"/>
      <protection/>
    </xf>
    <xf numFmtId="2" fontId="55" fillId="33" borderId="44" xfId="136" applyNumberFormat="1" applyFont="1" applyFill="1" applyBorder="1" applyAlignment="1" applyProtection="1">
      <alignment vertical="center" wrapText="1"/>
      <protection/>
    </xf>
    <xf numFmtId="2" fontId="55" fillId="33" borderId="45" xfId="136" applyNumberFormat="1" applyFont="1" applyFill="1" applyBorder="1" applyAlignment="1" applyProtection="1">
      <alignment vertical="center" wrapText="1"/>
      <protection/>
    </xf>
    <xf numFmtId="4" fontId="113" fillId="0" borderId="46" xfId="136" applyNumberFormat="1" applyFont="1" applyBorder="1" applyAlignment="1" applyProtection="1">
      <alignment vertical="center"/>
      <protection locked="0"/>
    </xf>
    <xf numFmtId="14" fontId="106" fillId="0" borderId="0" xfId="136" applyNumberFormat="1" applyFont="1" applyBorder="1" applyAlignment="1" applyProtection="1">
      <alignment horizontal="left" vertical="center"/>
      <protection locked="0"/>
    </xf>
    <xf numFmtId="2" fontId="57" fillId="0" borderId="0" xfId="136" applyNumberFormat="1" applyFont="1" applyBorder="1" applyAlignment="1" applyProtection="1">
      <alignment horizontal="center" vertical="center"/>
      <protection locked="0"/>
    </xf>
    <xf numFmtId="2" fontId="57" fillId="0" borderId="0" xfId="136" applyNumberFormat="1" applyFont="1" applyBorder="1" applyAlignment="1" applyProtection="1">
      <alignment vertical="center"/>
      <protection locked="0"/>
    </xf>
    <xf numFmtId="167" fontId="55" fillId="0" borderId="0" xfId="136" applyNumberFormat="1" applyFont="1" applyBorder="1" applyAlignment="1" applyProtection="1">
      <alignment vertical="center"/>
      <protection locked="0"/>
    </xf>
    <xf numFmtId="2" fontId="70" fillId="0" borderId="0" xfId="136" applyNumberFormat="1" applyFont="1" applyBorder="1" applyAlignment="1" applyProtection="1">
      <alignment vertical="center"/>
      <protection locked="0"/>
    </xf>
    <xf numFmtId="2" fontId="118" fillId="0" borderId="0" xfId="136" applyNumberFormat="1" applyFont="1" applyBorder="1" applyAlignment="1" applyProtection="1">
      <alignment vertical="center"/>
      <protection locked="0"/>
    </xf>
    <xf numFmtId="2" fontId="118" fillId="0" borderId="39" xfId="136" applyNumberFormat="1" applyFont="1" applyBorder="1" applyAlignment="1" applyProtection="1">
      <alignment vertical="center"/>
      <protection locked="0"/>
    </xf>
    <xf numFmtId="1" fontId="70" fillId="0" borderId="0" xfId="136" applyNumberFormat="1" applyFont="1" applyBorder="1" applyAlignment="1" applyProtection="1">
      <alignment vertical="center"/>
      <protection locked="0"/>
    </xf>
    <xf numFmtId="2" fontId="70" fillId="0" borderId="0" xfId="136" applyNumberFormat="1" applyFont="1" applyBorder="1" applyAlignment="1" applyProtection="1">
      <alignment horizontal="center" vertical="center"/>
      <protection locked="0"/>
    </xf>
    <xf numFmtId="0" fontId="119" fillId="0" borderId="0" xfId="102" applyFont="1" applyAlignment="1">
      <alignment vertical="center"/>
      <protection/>
    </xf>
    <xf numFmtId="0" fontId="120" fillId="0" borderId="0" xfId="102" applyFont="1" applyAlignment="1" applyProtection="1">
      <alignment vertical="center"/>
      <protection/>
    </xf>
    <xf numFmtId="10" fontId="120" fillId="0" borderId="0" xfId="182" applyNumberFormat="1" applyFont="1" applyAlignment="1" applyProtection="1">
      <alignment vertical="center"/>
      <protection/>
    </xf>
    <xf numFmtId="43" fontId="120" fillId="0" borderId="0" xfId="182" applyFont="1" applyAlignment="1" applyProtection="1">
      <alignment vertical="center"/>
      <protection/>
    </xf>
    <xf numFmtId="0" fontId="120" fillId="0" borderId="0" xfId="102" applyFont="1" applyBorder="1" applyAlignment="1" applyProtection="1">
      <alignment vertical="center"/>
      <protection locked="0"/>
    </xf>
    <xf numFmtId="4" fontId="120" fillId="0" borderId="0" xfId="136" applyNumberFormat="1" applyFont="1" applyAlignment="1" applyProtection="1">
      <alignment vertical="center"/>
      <protection locked="0"/>
    </xf>
    <xf numFmtId="0" fontId="121" fillId="0" borderId="0" xfId="102" applyFont="1" applyAlignment="1" applyProtection="1">
      <alignment vertical="center"/>
      <protection locked="0"/>
    </xf>
    <xf numFmtId="0" fontId="122" fillId="0" borderId="0" xfId="102" applyFont="1" applyAlignment="1" applyProtection="1">
      <alignment vertical="center"/>
      <protection locked="0"/>
    </xf>
    <xf numFmtId="2" fontId="122" fillId="0" borderId="0" xfId="136" applyNumberFormat="1" applyFont="1" applyAlignment="1" applyProtection="1">
      <alignment vertical="center"/>
      <protection locked="0"/>
    </xf>
    <xf numFmtId="0" fontId="109" fillId="0" borderId="0" xfId="0" applyFont="1" applyBorder="1" applyAlignment="1" applyProtection="1">
      <alignment/>
      <protection locked="0"/>
    </xf>
    <xf numFmtId="0" fontId="109" fillId="0" borderId="0" xfId="0" applyFont="1" applyAlignment="1" applyProtection="1">
      <alignment/>
      <protection locked="0"/>
    </xf>
    <xf numFmtId="0" fontId="120" fillId="0" borderId="0" xfId="102" applyFont="1" applyAlignment="1" applyProtection="1">
      <alignment vertical="center"/>
      <protection locked="0"/>
    </xf>
    <xf numFmtId="0" fontId="120" fillId="0" borderId="0" xfId="102" applyFont="1" applyAlignment="1">
      <alignment vertical="center"/>
      <protection/>
    </xf>
    <xf numFmtId="10" fontId="31" fillId="45" borderId="7" xfId="146" applyNumberFormat="1" applyFont="1" applyFill="1" applyBorder="1" applyAlignment="1" applyProtection="1">
      <alignment horizontal="center" vertical="center"/>
      <protection locked="0"/>
    </xf>
    <xf numFmtId="14" fontId="31" fillId="45" borderId="7" xfId="146" applyNumberFormat="1" applyFont="1" applyFill="1" applyBorder="1" applyAlignment="1" applyProtection="1">
      <alignment horizontal="center" vertical="center"/>
      <protection locked="0"/>
    </xf>
    <xf numFmtId="4" fontId="107" fillId="0" borderId="0" xfId="0" applyNumberFormat="1" applyFont="1" applyAlignment="1" applyProtection="1">
      <alignment horizontal="center"/>
      <protection locked="0"/>
    </xf>
    <xf numFmtId="0" fontId="107" fillId="0" borderId="0" xfId="0" applyFont="1" applyAlignment="1" applyProtection="1">
      <alignment horizontal="center"/>
      <protection locked="0"/>
    </xf>
    <xf numFmtId="0" fontId="123" fillId="0" borderId="0" xfId="0" applyFont="1" applyAlignment="1" applyProtection="1">
      <alignment horizontal="center" vertical="center"/>
      <protection locked="0"/>
    </xf>
    <xf numFmtId="14" fontId="5" fillId="42" borderId="7" xfId="0" applyNumberFormat="1" applyFont="1" applyFill="1" applyBorder="1" applyAlignment="1" applyProtection="1">
      <alignment horizontal="center" vertical="center" wrapText="1"/>
      <protection/>
    </xf>
    <xf numFmtId="4" fontId="31" fillId="41" borderId="7" xfId="0" applyNumberFormat="1" applyFont="1" applyFill="1" applyBorder="1" applyAlignment="1" applyProtection="1">
      <alignment horizontal="center" vertical="center"/>
      <protection/>
    </xf>
    <xf numFmtId="49" fontId="31" fillId="46" borderId="25" xfId="102" applyNumberFormat="1" applyFont="1" applyFill="1" applyBorder="1" applyAlignment="1" applyProtection="1">
      <alignment horizontal="center" vertical="center" wrapText="1"/>
      <protection/>
    </xf>
    <xf numFmtId="0" fontId="32" fillId="47" borderId="5" xfId="102" applyFont="1" applyFill="1" applyBorder="1" applyAlignment="1" applyProtection="1">
      <alignment horizontal="left" vertical="center" wrapText="1"/>
      <protection/>
    </xf>
    <xf numFmtId="0" fontId="32" fillId="47" borderId="19" xfId="102" applyFont="1" applyFill="1" applyBorder="1" applyAlignment="1" applyProtection="1">
      <alignment horizontal="left" vertical="center" wrapText="1"/>
      <protection/>
    </xf>
    <xf numFmtId="0" fontId="31" fillId="42" borderId="19" xfId="0" applyFont="1" applyFill="1" applyBorder="1" applyAlignment="1" applyProtection="1">
      <alignment horizontal="left" vertical="center" wrapText="1"/>
      <protection/>
    </xf>
    <xf numFmtId="0" fontId="31" fillId="42" borderId="29" xfId="0" applyFont="1" applyFill="1" applyBorder="1" applyAlignment="1" applyProtection="1">
      <alignment horizontal="left" vertical="center" wrapText="1"/>
      <protection/>
    </xf>
    <xf numFmtId="0" fontId="32" fillId="44" borderId="24" xfId="125" applyFont="1" applyFill="1" applyBorder="1" applyAlignment="1" applyProtection="1">
      <alignment horizontal="center" vertical="center" wrapText="1"/>
      <protection/>
    </xf>
    <xf numFmtId="0" fontId="32" fillId="44" borderId="25" xfId="125" applyFont="1" applyFill="1" applyBorder="1" applyAlignment="1" applyProtection="1">
      <alignment horizontal="center" vertical="center" wrapText="1"/>
      <protection/>
    </xf>
    <xf numFmtId="4" fontId="107" fillId="0" borderId="47" xfId="0" applyNumberFormat="1" applyFont="1" applyBorder="1" applyAlignment="1" applyProtection="1">
      <alignment horizontal="center"/>
      <protection locked="0"/>
    </xf>
    <xf numFmtId="0" fontId="107" fillId="0" borderId="47" xfId="0" applyFont="1" applyBorder="1" applyAlignment="1" applyProtection="1">
      <alignment horizontal="center"/>
      <protection locked="0"/>
    </xf>
    <xf numFmtId="0" fontId="31" fillId="42" borderId="47" xfId="0" applyFont="1" applyFill="1" applyBorder="1" applyAlignment="1" applyProtection="1">
      <alignment horizontal="left" vertical="center" wrapText="1"/>
      <protection/>
    </xf>
    <xf numFmtId="0" fontId="124" fillId="0" borderId="33" xfId="0" applyFont="1" applyBorder="1" applyAlignment="1" applyProtection="1">
      <alignment horizontal="left" vertical="center" wrapText="1"/>
      <protection/>
    </xf>
    <xf numFmtId="0" fontId="124" fillId="0" borderId="0" xfId="0" applyFont="1" applyAlignment="1" applyProtection="1">
      <alignment horizontal="left" vertical="center" wrapText="1"/>
      <protection/>
    </xf>
    <xf numFmtId="0" fontId="31" fillId="41" borderId="48" xfId="0" applyFont="1" applyFill="1" applyBorder="1" applyAlignment="1" applyProtection="1">
      <alignment horizontal="left" vertical="center" wrapText="1"/>
      <protection/>
    </xf>
    <xf numFmtId="0" fontId="31" fillId="41" borderId="49" xfId="0" applyFont="1" applyFill="1" applyBorder="1" applyAlignment="1" applyProtection="1">
      <alignment horizontal="left" vertical="center" wrapText="1"/>
      <protection/>
    </xf>
    <xf numFmtId="0" fontId="31" fillId="42" borderId="50" xfId="0" applyFont="1" applyFill="1" applyBorder="1" applyAlignment="1" applyProtection="1">
      <alignment horizontal="left" vertical="center" wrapText="1"/>
      <protection/>
    </xf>
    <xf numFmtId="0" fontId="31" fillId="42" borderId="51" xfId="0" applyFont="1" applyFill="1" applyBorder="1" applyAlignment="1" applyProtection="1">
      <alignment horizontal="left" vertical="center" wrapText="1"/>
      <protection/>
    </xf>
    <xf numFmtId="0" fontId="31" fillId="42" borderId="52" xfId="0" applyFont="1" applyFill="1" applyBorder="1" applyAlignment="1" applyProtection="1">
      <alignment horizontal="left" vertical="center" wrapText="1"/>
      <protection/>
    </xf>
    <xf numFmtId="0" fontId="4" fillId="0" borderId="0" xfId="125" applyFont="1" applyAlignment="1" applyProtection="1">
      <alignment horizontal="center" vertical="center"/>
      <protection locked="0"/>
    </xf>
    <xf numFmtId="0" fontId="4" fillId="0" borderId="0" xfId="125" applyFont="1" applyAlignment="1" applyProtection="1">
      <alignment horizontal="center"/>
      <protection locked="0"/>
    </xf>
    <xf numFmtId="0" fontId="33" fillId="0" borderId="0" xfId="125" applyFont="1" applyAlignment="1" applyProtection="1">
      <alignment horizontal="center" vertical="center"/>
      <protection locked="0"/>
    </xf>
    <xf numFmtId="0" fontId="33" fillId="0" borderId="36" xfId="125" applyFont="1" applyBorder="1" applyAlignment="1" applyProtection="1">
      <alignment horizontal="center" vertical="center"/>
      <protection locked="0"/>
    </xf>
    <xf numFmtId="0" fontId="125" fillId="41" borderId="53" xfId="102" applyFont="1" applyFill="1" applyBorder="1" applyAlignment="1" applyProtection="1">
      <alignment horizontal="center" vertical="center" wrapText="1"/>
      <protection locked="0"/>
    </xf>
    <xf numFmtId="0" fontId="126" fillId="41" borderId="54" xfId="102" applyFont="1" applyFill="1" applyBorder="1" applyAlignment="1" applyProtection="1">
      <alignment horizontal="center" vertical="center" wrapText="1"/>
      <protection locked="0"/>
    </xf>
    <xf numFmtId="0" fontId="126" fillId="41" borderId="55" xfId="102" applyFont="1" applyFill="1" applyBorder="1" applyAlignment="1" applyProtection="1">
      <alignment horizontal="center" vertical="center" wrapText="1"/>
      <protection locked="0"/>
    </xf>
    <xf numFmtId="0" fontId="32" fillId="44" borderId="18" xfId="0" applyFont="1" applyFill="1" applyBorder="1" applyAlignment="1" applyProtection="1">
      <alignment horizontal="center" vertical="center"/>
      <protection/>
    </xf>
    <xf numFmtId="0" fontId="32" fillId="44" borderId="7" xfId="0" applyFont="1" applyFill="1" applyBorder="1" applyAlignment="1" applyProtection="1">
      <alignment horizontal="center" vertical="center"/>
      <protection/>
    </xf>
    <xf numFmtId="0" fontId="32" fillId="44" borderId="5" xfId="0" applyFont="1" applyFill="1" applyBorder="1" applyAlignment="1" applyProtection="1">
      <alignment horizontal="center" vertical="center"/>
      <protection/>
    </xf>
    <xf numFmtId="0" fontId="32" fillId="44" borderId="28" xfId="0" applyFont="1" applyFill="1" applyBorder="1" applyAlignment="1" applyProtection="1">
      <alignment horizontal="center" vertical="center"/>
      <protection/>
    </xf>
    <xf numFmtId="0" fontId="31" fillId="42" borderId="36" xfId="0" applyFont="1" applyFill="1" applyBorder="1" applyAlignment="1" applyProtection="1">
      <alignment horizontal="left" vertical="center"/>
      <protection/>
    </xf>
    <xf numFmtId="0" fontId="31" fillId="42" borderId="56" xfId="0" applyFont="1" applyFill="1" applyBorder="1" applyAlignment="1" applyProtection="1">
      <alignment horizontal="left" vertical="center"/>
      <protection/>
    </xf>
    <xf numFmtId="49" fontId="31" fillId="42" borderId="19" xfId="0" applyNumberFormat="1" applyFont="1" applyFill="1" applyBorder="1" applyAlignment="1" applyProtection="1">
      <alignment horizontal="left" vertical="center" wrapText="1"/>
      <protection/>
    </xf>
    <xf numFmtId="0" fontId="31" fillId="41" borderId="7" xfId="0" applyFont="1" applyFill="1" applyBorder="1" applyAlignment="1" applyProtection="1">
      <alignment horizontal="center" vertical="center"/>
      <protection/>
    </xf>
    <xf numFmtId="4" fontId="107" fillId="0" borderId="47" xfId="0" applyNumberFormat="1" applyFont="1" applyBorder="1" applyAlignment="1" applyProtection="1">
      <alignment wrapText="1"/>
      <protection locked="0"/>
    </xf>
    <xf numFmtId="0" fontId="81" fillId="46" borderId="24" xfId="102" applyFont="1" applyFill="1" applyBorder="1" applyAlignment="1" applyProtection="1">
      <alignment horizontal="center" vertical="center" wrapText="1"/>
      <protection/>
    </xf>
    <xf numFmtId="0" fontId="81" fillId="46" borderId="25" xfId="102" applyFont="1" applyFill="1" applyBorder="1" applyAlignment="1" applyProtection="1">
      <alignment horizontal="center" vertical="center" wrapText="1"/>
      <protection/>
    </xf>
    <xf numFmtId="0" fontId="81" fillId="46" borderId="26" xfId="102" applyFont="1" applyFill="1" applyBorder="1" applyAlignment="1" applyProtection="1">
      <alignment horizontal="center" vertical="center" wrapText="1"/>
      <protection/>
    </xf>
    <xf numFmtId="2" fontId="55" fillId="33" borderId="7" xfId="136" applyNumberFormat="1" applyFont="1" applyFill="1" applyBorder="1" applyAlignment="1" applyProtection="1">
      <alignment horizontal="center" vertical="center" wrapText="1"/>
      <protection/>
    </xf>
    <xf numFmtId="4" fontId="107" fillId="0" borderId="47" xfId="0" applyNumberFormat="1" applyFont="1" applyBorder="1" applyAlignment="1" applyProtection="1">
      <alignment horizontal="center" vertical="center"/>
      <protection locked="0"/>
    </xf>
    <xf numFmtId="2" fontId="55" fillId="0" borderId="18" xfId="136" applyNumberFormat="1" applyFont="1" applyBorder="1" applyAlignment="1" applyProtection="1">
      <alignment horizontal="right" vertical="center" wrapText="1"/>
      <protection/>
    </xf>
    <xf numFmtId="0" fontId="0" fillId="0" borderId="7" xfId="0" applyBorder="1" applyAlignment="1" applyProtection="1">
      <alignment/>
      <protection/>
    </xf>
    <xf numFmtId="2" fontId="55" fillId="33" borderId="28" xfId="136" applyNumberFormat="1" applyFont="1" applyFill="1" applyBorder="1" applyAlignment="1" applyProtection="1">
      <alignment horizontal="center" vertical="center" wrapText="1"/>
      <protection/>
    </xf>
    <xf numFmtId="4" fontId="107" fillId="0" borderId="0" xfId="0" applyNumberFormat="1" applyFont="1" applyBorder="1" applyAlignment="1" applyProtection="1">
      <alignment horizontal="center" vertical="center"/>
      <protection locked="0"/>
    </xf>
    <xf numFmtId="4" fontId="107" fillId="0" borderId="57" xfId="0" applyNumberFormat="1" applyFont="1" applyBorder="1" applyAlignment="1" applyProtection="1">
      <alignment horizontal="center"/>
      <protection locked="0"/>
    </xf>
    <xf numFmtId="4" fontId="107" fillId="0" borderId="0" xfId="0" applyNumberFormat="1" applyFont="1" applyBorder="1" applyAlignment="1" applyProtection="1">
      <alignment horizontal="center"/>
      <protection locked="0"/>
    </xf>
    <xf numFmtId="4" fontId="107" fillId="0" borderId="39" xfId="0" applyNumberFormat="1" applyFont="1" applyBorder="1" applyAlignment="1" applyProtection="1">
      <alignment horizontal="center"/>
      <protection locked="0"/>
    </xf>
    <xf numFmtId="2" fontId="119" fillId="0" borderId="40" xfId="136" applyNumberFormat="1" applyFont="1" applyBorder="1" applyAlignment="1" applyProtection="1">
      <alignment horizontal="left" vertical="center"/>
      <protection locked="0"/>
    </xf>
    <xf numFmtId="2" fontId="119" fillId="0" borderId="0" xfId="136" applyNumberFormat="1" applyFont="1" applyBorder="1" applyAlignment="1" applyProtection="1">
      <alignment horizontal="left" vertical="center"/>
      <protection locked="0"/>
    </xf>
    <xf numFmtId="0" fontId="70" fillId="0" borderId="0" xfId="102" applyFont="1" applyBorder="1" applyAlignment="1" applyProtection="1">
      <alignment horizontal="center" vertical="center"/>
      <protection locked="0"/>
    </xf>
    <xf numFmtId="2" fontId="55" fillId="44" borderId="7" xfId="136" applyNumberFormat="1" applyFont="1" applyFill="1" applyBorder="1" applyAlignment="1" applyProtection="1">
      <alignment horizontal="left" vertical="center" wrapText="1"/>
      <protection/>
    </xf>
    <xf numFmtId="2" fontId="55" fillId="48" borderId="5" xfId="136" applyNumberFormat="1" applyFont="1" applyFill="1" applyBorder="1" applyAlignment="1" applyProtection="1">
      <alignment horizontal="left" vertical="center" wrapText="1"/>
      <protection/>
    </xf>
    <xf numFmtId="2" fontId="55" fillId="48" borderId="19" xfId="136" applyNumberFormat="1" applyFont="1" applyFill="1" applyBorder="1" applyAlignment="1" applyProtection="1">
      <alignment horizontal="left" vertical="center" wrapText="1"/>
      <protection/>
    </xf>
    <xf numFmtId="2" fontId="55" fillId="48" borderId="45" xfId="136" applyNumberFormat="1" applyFont="1" applyFill="1" applyBorder="1" applyAlignment="1" applyProtection="1">
      <alignment horizontal="left" vertical="center" wrapText="1"/>
      <protection/>
    </xf>
    <xf numFmtId="0" fontId="55" fillId="0" borderId="0" xfId="102" applyFont="1" applyFill="1" applyBorder="1" applyAlignment="1" applyProtection="1">
      <alignment horizontal="left" vertical="center" wrapText="1"/>
      <protection/>
    </xf>
    <xf numFmtId="0" fontId="55" fillId="0" borderId="39" xfId="102" applyFont="1" applyFill="1" applyBorder="1" applyAlignment="1" applyProtection="1">
      <alignment horizontal="left" vertical="center" wrapText="1"/>
      <protection/>
    </xf>
    <xf numFmtId="0" fontId="55" fillId="0" borderId="40" xfId="102" applyFont="1" applyFill="1" applyBorder="1" applyAlignment="1" applyProtection="1">
      <alignment horizontal="left" vertical="center" wrapText="1"/>
      <protection/>
    </xf>
    <xf numFmtId="2" fontId="55" fillId="33" borderId="18" xfId="136" applyNumberFormat="1" applyFont="1" applyFill="1" applyBorder="1" applyAlignment="1" applyProtection="1">
      <alignment horizontal="center" vertical="center" wrapText="1"/>
      <protection/>
    </xf>
    <xf numFmtId="2" fontId="55" fillId="44" borderId="7" xfId="136" applyNumberFormat="1" applyFont="1" applyFill="1" applyBorder="1" applyAlignment="1" applyProtection="1">
      <alignment horizontal="center" vertical="center" wrapText="1"/>
      <protection/>
    </xf>
    <xf numFmtId="2" fontId="55" fillId="44" borderId="28" xfId="136" applyNumberFormat="1" applyFont="1" applyFill="1" applyBorder="1" applyAlignment="1" applyProtection="1">
      <alignment horizontal="center" vertical="center" wrapText="1"/>
      <protection/>
    </xf>
  </cellXfs>
  <cellStyles count="185">
    <cellStyle name="Normal" xfId="0"/>
    <cellStyle name="&#13;&#10;JournalTemplate=C:\COMFO\CTALK\JOURSTD.TPL&#13;&#10;LbStateAddress=3 3 0 251 1 89 2 311&#13;&#10;LbStateJou" xfId="15"/>
    <cellStyle name="20% - Ênfase1" xfId="16"/>
    <cellStyle name="20% - Ênfase1 100" xfId="17"/>
    <cellStyle name="20% - Ênfase2" xfId="18"/>
    <cellStyle name="20% - Ênfase3" xfId="19"/>
    <cellStyle name="20% - Ênfase4" xfId="20"/>
    <cellStyle name="20% - Ênfase5" xfId="21"/>
    <cellStyle name="20% - Ênfase6" xfId="22"/>
    <cellStyle name="40% - Ênfase1" xfId="23"/>
    <cellStyle name="40% - Ênfase2" xfId="24"/>
    <cellStyle name="40% - Ênfase3" xfId="25"/>
    <cellStyle name="40% - Ênfase4" xfId="26"/>
    <cellStyle name="40% - Ênfase5" xfId="27"/>
    <cellStyle name="40% - Ênfase6" xfId="28"/>
    <cellStyle name="60% - Ênfase1" xfId="29"/>
    <cellStyle name="60% - Ênfase2" xfId="30"/>
    <cellStyle name="60% - Ênfase3" xfId="31"/>
    <cellStyle name="60% - Ênfase4" xfId="32"/>
    <cellStyle name="60% - Ênfase5" xfId="33"/>
    <cellStyle name="60% - Ênfase6" xfId="34"/>
    <cellStyle name="60% - Ênfase6 37" xfId="35"/>
    <cellStyle name="Bom" xfId="36"/>
    <cellStyle name="Cálculo" xfId="37"/>
    <cellStyle name="Célula de Verificação" xfId="38"/>
    <cellStyle name="Célula Vinculada" xfId="39"/>
    <cellStyle name="Check Cell" xfId="40"/>
    <cellStyle name="Comma_Arauco Piping list" xfId="41"/>
    <cellStyle name="Comma0" xfId="42"/>
    <cellStyle name="CORES" xfId="43"/>
    <cellStyle name="Currency [0]_Arauco Piping list" xfId="44"/>
    <cellStyle name="Currency_Arauco Piping list" xfId="45"/>
    <cellStyle name="Currency0" xfId="46"/>
    <cellStyle name="Data" xfId="47"/>
    <cellStyle name="Date" xfId="48"/>
    <cellStyle name="Ênfase1" xfId="49"/>
    <cellStyle name="Ênfase2" xfId="50"/>
    <cellStyle name="Ênfase3" xfId="51"/>
    <cellStyle name="Ênfase4" xfId="52"/>
    <cellStyle name="Ênfase5" xfId="53"/>
    <cellStyle name="Ênfase6" xfId="54"/>
    <cellStyle name="Entrada" xfId="55"/>
    <cellStyle name="Euro" xfId="56"/>
    <cellStyle name="Excel Built-in Excel Built-in Excel Built-in Excel Built-in Excel Built-in Excel Built-in Excel Built-in Excel Built-in Separador de milhares 4" xfId="57"/>
    <cellStyle name="Excel Built-in Excel Built-in Excel Built-in Excel Built-in Excel Built-in Excel Built-in Excel Built-in Separador de milhares 4" xfId="58"/>
    <cellStyle name="Excel Built-in Normal" xfId="59"/>
    <cellStyle name="Excel Built-in Normal 1" xfId="60"/>
    <cellStyle name="Excel Built-in Normal 2" xfId="61"/>
    <cellStyle name="Excel Built-in Normal 3" xfId="62"/>
    <cellStyle name="Excel_BuiltIn_Comma" xfId="63"/>
    <cellStyle name="Fixed" xfId="64"/>
    <cellStyle name="Fixo" xfId="65"/>
    <cellStyle name="Followed Hyperlink" xfId="66"/>
    <cellStyle name="Good" xfId="67"/>
    <cellStyle name="Grey" xfId="68"/>
    <cellStyle name="Heading" xfId="69"/>
    <cellStyle name="Heading 1" xfId="70"/>
    <cellStyle name="Heading 2" xfId="71"/>
    <cellStyle name="Heading1" xfId="72"/>
    <cellStyle name="Hyperlink" xfId="73"/>
    <cellStyle name="Hiperlink 2" xfId="74"/>
    <cellStyle name="Followed Hyperlink" xfId="75"/>
    <cellStyle name="Indefinido" xfId="76"/>
    <cellStyle name="Input" xfId="77"/>
    <cellStyle name="Input [yellow]" xfId="78"/>
    <cellStyle name="Linked Cell" xfId="79"/>
    <cellStyle name="material" xfId="80"/>
    <cellStyle name="MINIPG" xfId="81"/>
    <cellStyle name="Currency" xfId="82"/>
    <cellStyle name="Currency [0]" xfId="83"/>
    <cellStyle name="Moeda 2" xfId="84"/>
    <cellStyle name="Moeda 3" xfId="85"/>
    <cellStyle name="Moeda 4" xfId="86"/>
    <cellStyle name="Neutral" xfId="87"/>
    <cellStyle name="Neutro" xfId="88"/>
    <cellStyle name="Normal - Style1" xfId="89"/>
    <cellStyle name="Normal 10" xfId="90"/>
    <cellStyle name="Normal 11" xfId="91"/>
    <cellStyle name="Normal 12" xfId="92"/>
    <cellStyle name="Normal 13" xfId="93"/>
    <cellStyle name="Normal 14" xfId="94"/>
    <cellStyle name="Normal 147" xfId="95"/>
    <cellStyle name="Normal 15" xfId="96"/>
    <cellStyle name="Normal 152" xfId="97"/>
    <cellStyle name="Normal 16" xfId="98"/>
    <cellStyle name="Normal 17" xfId="99"/>
    <cellStyle name="Normal 18" xfId="100"/>
    <cellStyle name="Normal 19" xfId="101"/>
    <cellStyle name="Normal 2" xfId="102"/>
    <cellStyle name="Normal 2 2" xfId="103"/>
    <cellStyle name="Normal 20" xfId="104"/>
    <cellStyle name="Normal 21" xfId="105"/>
    <cellStyle name="Normal 22" xfId="106"/>
    <cellStyle name="Normal 23" xfId="107"/>
    <cellStyle name="Normal 24" xfId="108"/>
    <cellStyle name="Normal 25" xfId="109"/>
    <cellStyle name="Normal 26" xfId="110"/>
    <cellStyle name="Normal 27" xfId="111"/>
    <cellStyle name="Normal 28" xfId="112"/>
    <cellStyle name="Normal 29" xfId="113"/>
    <cellStyle name="Normal 3" xfId="114"/>
    <cellStyle name="Normal 3 2" xfId="115"/>
    <cellStyle name="Normal 3 3" xfId="116"/>
    <cellStyle name="Normal 30" xfId="117"/>
    <cellStyle name="Normal 31" xfId="118"/>
    <cellStyle name="Normal 32" xfId="119"/>
    <cellStyle name="Normal 33" xfId="120"/>
    <cellStyle name="Normal 34" xfId="121"/>
    <cellStyle name="Normal 35" xfId="122"/>
    <cellStyle name="Normal 36" xfId="123"/>
    <cellStyle name="Normal 4" xfId="124"/>
    <cellStyle name="Normal 5" xfId="125"/>
    <cellStyle name="Normal 5 2" xfId="126"/>
    <cellStyle name="Normal 6" xfId="127"/>
    <cellStyle name="Normal 6 2" xfId="128"/>
    <cellStyle name="Normal 6 2 2" xfId="129"/>
    <cellStyle name="Normal 6 3" xfId="130"/>
    <cellStyle name="Normal 7" xfId="131"/>
    <cellStyle name="Normal 7 2" xfId="132"/>
    <cellStyle name="Normal 8" xfId="133"/>
    <cellStyle name="Normal 8 2" xfId="134"/>
    <cellStyle name="Normal 9" xfId="135"/>
    <cellStyle name="Normal_Plan1" xfId="136"/>
    <cellStyle name="Normal1" xfId="137"/>
    <cellStyle name="Normal2" xfId="138"/>
    <cellStyle name="Normal3" xfId="139"/>
    <cellStyle name="Nota" xfId="140"/>
    <cellStyle name="Note" xfId="141"/>
    <cellStyle name="Percent [2]" xfId="142"/>
    <cellStyle name="Percent_Sheet1" xfId="143"/>
    <cellStyle name="Percentual" xfId="144"/>
    <cellStyle name="Ponto" xfId="145"/>
    <cellStyle name="Percent" xfId="146"/>
    <cellStyle name="Porcentagem 2" xfId="147"/>
    <cellStyle name="Porcentagem 2 2" xfId="148"/>
    <cellStyle name="Porcentagem 3" xfId="149"/>
    <cellStyle name="Porcentagem 3 2" xfId="150"/>
    <cellStyle name="Porcentagem 4" xfId="151"/>
    <cellStyle name="Porcentagem 4 2" xfId="152"/>
    <cellStyle name="Porcentagem 5" xfId="153"/>
    <cellStyle name="Porcentagem 6" xfId="154"/>
    <cellStyle name="Result" xfId="155"/>
    <cellStyle name="Result2" xfId="156"/>
    <cellStyle name="Ruim" xfId="157"/>
    <cellStyle name="Saída" xfId="158"/>
    <cellStyle name="Sep. milhar [0]" xfId="159"/>
    <cellStyle name="Separador de m" xfId="160"/>
    <cellStyle name="Comma [0]" xfId="161"/>
    <cellStyle name="Separador de milhares 2" xfId="162"/>
    <cellStyle name="Separador de milhares 2 2" xfId="163"/>
    <cellStyle name="Separador de milhares 3" xfId="164"/>
    <cellStyle name="Separador de milhares 3 2" xfId="165"/>
    <cellStyle name="Separador de milhares 4" xfId="166"/>
    <cellStyle name="Sepavador de milhares [0]_Pasta2" xfId="167"/>
    <cellStyle name="Standard_RP100_01 (metr.)" xfId="168"/>
    <cellStyle name="SUBTIT" xfId="169"/>
    <cellStyle name="SUBTIT 2" xfId="170"/>
    <cellStyle name="Texto de Aviso" xfId="171"/>
    <cellStyle name="Texto Explicativo" xfId="172"/>
    <cellStyle name="Título" xfId="173"/>
    <cellStyle name="Título 1" xfId="174"/>
    <cellStyle name="Título 1 1" xfId="175"/>
    <cellStyle name="Título 2" xfId="176"/>
    <cellStyle name="Título 3" xfId="177"/>
    <cellStyle name="Título 4" xfId="178"/>
    <cellStyle name="Titulo1" xfId="179"/>
    <cellStyle name="Titulo2" xfId="180"/>
    <cellStyle name="Total" xfId="181"/>
    <cellStyle name="Comma" xfId="182"/>
    <cellStyle name="Vírgula 10" xfId="183"/>
    <cellStyle name="Vírgula 11" xfId="184"/>
    <cellStyle name="Vírgula 2" xfId="185"/>
    <cellStyle name="Vírgula 2 2" xfId="186"/>
    <cellStyle name="Vírgula 2 3" xfId="187"/>
    <cellStyle name="Vírgula 3" xfId="188"/>
    <cellStyle name="Vírgula 3 2" xfId="189"/>
    <cellStyle name="Vírgula 4" xfId="190"/>
    <cellStyle name="Vírgula 5" xfId="191"/>
    <cellStyle name="Vírgula 5 2" xfId="192"/>
    <cellStyle name="Vírgula 6" xfId="193"/>
    <cellStyle name="Vírgula 6 2" xfId="194"/>
    <cellStyle name="Vírgula 7" xfId="195"/>
    <cellStyle name="Vírgula 8" xfId="196"/>
    <cellStyle name="Vírgula 9" xfId="197"/>
    <cellStyle name="Warning Text" xfId="198"/>
  </cellStyles>
  <dxfs count="7">
    <dxf>
      <fill>
        <patternFill>
          <bgColor rgb="FFFF0000"/>
        </patternFill>
      </fill>
    </dxf>
    <dxf>
      <font>
        <color indexed="9"/>
      </font>
    </dxf>
    <dxf>
      <font>
        <color theme="0"/>
      </font>
      <fill>
        <patternFill>
          <bgColor theme="0"/>
        </patternFill>
      </fill>
    </dxf>
    <dxf>
      <font>
        <color theme="0"/>
      </font>
      <fill>
        <patternFill>
          <bgColor theme="0"/>
        </patternFill>
      </fill>
    </dxf>
    <dxf>
      <font>
        <color indexed="9"/>
      </font>
    </dxf>
    <dxf>
      <font>
        <color rgb="FFFFFFFF"/>
      </font>
      <border/>
    </dxf>
    <dxf>
      <font>
        <color theme="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idor\projetos\Meus%20documentos\Planilhas\OR&#199;AMENTO%2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UMOS"/>
      <sheetName val="COMPOS."/>
      <sheetName val="ORÇAMENTO"/>
      <sheetName val="CONCRETO FUNDAÇÃO"/>
      <sheetName val="CONCRETO ESTRUTURA"/>
      <sheetName val="PARETO  |  ABC"/>
      <sheetName val="GRÁFICO"/>
    </sheetNames>
    <sheetDataSet>
      <sheetData sheetId="0">
        <row r="8">
          <cell r="G8">
            <v>2.89</v>
          </cell>
        </row>
        <row r="11">
          <cell r="B11" t="str">
            <v>  Pedreiro de acabamento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R142"/>
  <sheetViews>
    <sheetView showGridLines="0" tabSelected="1" view="pageBreakPreview" zoomScale="70" zoomScaleSheetLayoutView="70" zoomScalePageLayoutView="0" workbookViewId="0" topLeftCell="A85">
      <selection activeCell="A94" sqref="A94"/>
    </sheetView>
  </sheetViews>
  <sheetFormatPr defaultColWidth="9.140625" defaultRowHeight="15"/>
  <cols>
    <col min="1" max="1" width="18.57421875" style="22" customWidth="1"/>
    <col min="2" max="2" width="19.421875" style="23" customWidth="1"/>
    <col min="3" max="3" width="14.140625" style="23" customWidth="1"/>
    <col min="4" max="4" width="75.28125" style="24" customWidth="1"/>
    <col min="5" max="5" width="10.28125" style="25" customWidth="1"/>
    <col min="6" max="6" width="14.28125" style="31" customWidth="1"/>
    <col min="7" max="8" width="16.00390625" style="26" customWidth="1"/>
    <col min="9" max="9" width="26.00390625" style="43" bestFit="1" customWidth="1"/>
    <col min="10" max="10" width="4.8515625" style="14" customWidth="1"/>
    <col min="11" max="11" width="17.7109375" style="15" customWidth="1"/>
    <col min="12" max="12" width="18.28125" style="150" customWidth="1"/>
    <col min="13" max="13" width="16.00390625" style="16" bestFit="1" customWidth="1"/>
    <col min="14" max="15" width="9.140625" style="15" customWidth="1"/>
    <col min="16" max="16384" width="9.140625" style="14" customWidth="1"/>
  </cols>
  <sheetData>
    <row r="1" spans="1:13" s="13" customFormat="1" ht="127.5" customHeight="1">
      <c r="A1" s="273" t="s">
        <v>155</v>
      </c>
      <c r="B1" s="274"/>
      <c r="C1" s="274"/>
      <c r="D1" s="274"/>
      <c r="E1" s="274"/>
      <c r="F1" s="274"/>
      <c r="G1" s="274"/>
      <c r="H1" s="274"/>
      <c r="I1" s="275"/>
      <c r="J1" s="65"/>
      <c r="K1" s="65"/>
      <c r="L1" s="145"/>
      <c r="M1" s="65"/>
    </row>
    <row r="2" spans="1:14" s="12" customFormat="1" ht="17.25">
      <c r="A2" s="276" t="s">
        <v>19</v>
      </c>
      <c r="B2" s="277"/>
      <c r="C2" s="277"/>
      <c r="D2" s="277"/>
      <c r="E2" s="277"/>
      <c r="F2" s="277"/>
      <c r="G2" s="277"/>
      <c r="H2" s="278"/>
      <c r="I2" s="279"/>
      <c r="J2" s="66"/>
      <c r="K2" s="65"/>
      <c r="L2" s="145"/>
      <c r="M2" s="65"/>
      <c r="N2" s="13"/>
    </row>
    <row r="3" spans="1:14" s="11" customFormat="1" ht="16.5">
      <c r="A3" s="40" t="s">
        <v>30</v>
      </c>
      <c r="B3" s="280" t="s">
        <v>43</v>
      </c>
      <c r="C3" s="280"/>
      <c r="D3" s="280"/>
      <c r="E3" s="280"/>
      <c r="F3" s="280"/>
      <c r="G3" s="280"/>
      <c r="H3" s="280"/>
      <c r="I3" s="281"/>
      <c r="J3" s="67"/>
      <c r="K3" s="65"/>
      <c r="L3" s="145"/>
      <c r="M3" s="65"/>
      <c r="N3" s="13"/>
    </row>
    <row r="4" spans="1:14" s="11" customFormat="1" ht="16.5" customHeight="1">
      <c r="A4" s="41" t="s">
        <v>26</v>
      </c>
      <c r="B4" s="282" t="str">
        <f>D9</f>
        <v>PAVIMENTAÇÃO DE VIAS URBANAS</v>
      </c>
      <c r="C4" s="255"/>
      <c r="D4" s="255"/>
      <c r="E4" s="256"/>
      <c r="F4" s="283" t="s">
        <v>21</v>
      </c>
      <c r="G4" s="283"/>
      <c r="H4" s="68"/>
      <c r="I4" s="250" t="s">
        <v>156</v>
      </c>
      <c r="J4" s="67"/>
      <c r="K4" s="65"/>
      <c r="L4" s="145"/>
      <c r="M4" s="65"/>
      <c r="N4" s="13"/>
    </row>
    <row r="5" spans="1:14" s="11" customFormat="1" ht="16.5" customHeight="1">
      <c r="A5" s="41" t="s">
        <v>20</v>
      </c>
      <c r="B5" s="255" t="s">
        <v>160</v>
      </c>
      <c r="C5" s="255"/>
      <c r="D5" s="255"/>
      <c r="E5" s="256"/>
      <c r="F5" s="283"/>
      <c r="G5" s="283"/>
      <c r="H5" s="68"/>
      <c r="I5" s="250"/>
      <c r="J5" s="67"/>
      <c r="K5" s="65"/>
      <c r="L5" s="145"/>
      <c r="M5" s="65"/>
      <c r="N5" s="13"/>
    </row>
    <row r="6" spans="1:14" s="11" customFormat="1" ht="39" customHeight="1">
      <c r="A6" s="42" t="s">
        <v>24</v>
      </c>
      <c r="B6" s="261" t="s">
        <v>86</v>
      </c>
      <c r="C6" s="255"/>
      <c r="D6" s="255"/>
      <c r="E6" s="256"/>
      <c r="F6" s="251" t="s">
        <v>22</v>
      </c>
      <c r="G6" s="251"/>
      <c r="H6" s="47"/>
      <c r="I6" s="245"/>
      <c r="J6" s="262" t="s">
        <v>158</v>
      </c>
      <c r="K6" s="263"/>
      <c r="L6" s="263"/>
      <c r="M6" s="263"/>
      <c r="N6" s="13"/>
    </row>
    <row r="7" spans="1:14" s="11" customFormat="1" ht="24" customHeight="1" thickBot="1">
      <c r="A7" s="264" t="s">
        <v>23</v>
      </c>
      <c r="B7" s="265"/>
      <c r="C7" s="266" t="s">
        <v>154</v>
      </c>
      <c r="D7" s="267"/>
      <c r="E7" s="268"/>
      <c r="F7" s="251" t="s">
        <v>157</v>
      </c>
      <c r="G7" s="251"/>
      <c r="H7" s="47"/>
      <c r="I7" s="246">
        <f ca="1">TODAY()</f>
        <v>44659</v>
      </c>
      <c r="J7" s="262" t="s">
        <v>159</v>
      </c>
      <c r="K7" s="263"/>
      <c r="L7" s="263"/>
      <c r="M7" s="263"/>
      <c r="N7" s="13"/>
    </row>
    <row r="8" spans="1:14" ht="26.25" thickBot="1">
      <c r="A8" s="69" t="s">
        <v>25</v>
      </c>
      <c r="B8" s="70" t="s">
        <v>14</v>
      </c>
      <c r="C8" s="70" t="s">
        <v>1</v>
      </c>
      <c r="D8" s="70" t="s">
        <v>15</v>
      </c>
      <c r="E8" s="70" t="s">
        <v>2</v>
      </c>
      <c r="F8" s="71" t="s">
        <v>16</v>
      </c>
      <c r="G8" s="72" t="s">
        <v>28</v>
      </c>
      <c r="H8" s="138"/>
      <c r="I8" s="73" t="s">
        <v>17</v>
      </c>
      <c r="J8" s="74"/>
      <c r="K8" s="65"/>
      <c r="L8" s="145"/>
      <c r="M8" s="65"/>
      <c r="N8" s="13"/>
    </row>
    <row r="9" spans="1:14" ht="27.75" customHeight="1" thickBot="1">
      <c r="A9" s="75"/>
      <c r="B9" s="76"/>
      <c r="C9" s="76"/>
      <c r="D9" s="252" t="s">
        <v>44</v>
      </c>
      <c r="E9" s="252"/>
      <c r="F9" s="77"/>
      <c r="G9" s="78"/>
      <c r="H9" s="78"/>
      <c r="I9" s="79"/>
      <c r="J9" s="74"/>
      <c r="K9" s="80" t="s">
        <v>161</v>
      </c>
      <c r="L9" s="145"/>
      <c r="M9" s="65"/>
      <c r="N9" s="13"/>
    </row>
    <row r="10" spans="1:13" s="32" customFormat="1" ht="22.5" customHeight="1">
      <c r="A10" s="81"/>
      <c r="B10" s="253" t="s">
        <v>45</v>
      </c>
      <c r="C10" s="254"/>
      <c r="D10" s="254"/>
      <c r="E10" s="254"/>
      <c r="F10" s="254"/>
      <c r="G10" s="254"/>
      <c r="H10" s="82"/>
      <c r="I10" s="83"/>
      <c r="J10" s="74"/>
      <c r="K10" s="84"/>
      <c r="L10" s="146"/>
      <c r="M10" s="85"/>
    </row>
    <row r="11" spans="1:13" s="32" customFormat="1" ht="18">
      <c r="A11" s="86">
        <v>1</v>
      </c>
      <c r="B11" s="142" t="s">
        <v>80</v>
      </c>
      <c r="C11" s="143"/>
      <c r="D11" s="143"/>
      <c r="E11" s="143"/>
      <c r="F11" s="143"/>
      <c r="G11" s="143"/>
      <c r="H11" s="136"/>
      <c r="I11" s="87">
        <f>I12+I14+I23</f>
        <v>0</v>
      </c>
      <c r="J11" s="74"/>
      <c r="K11" s="88"/>
      <c r="L11" s="146"/>
      <c r="M11" s="85"/>
    </row>
    <row r="12" spans="1:13" s="33" customFormat="1" ht="14.25">
      <c r="A12" s="89" t="s">
        <v>34</v>
      </c>
      <c r="B12" s="90"/>
      <c r="C12" s="91"/>
      <c r="D12" s="92" t="s">
        <v>84</v>
      </c>
      <c r="E12" s="93"/>
      <c r="F12" s="94"/>
      <c r="G12" s="93"/>
      <c r="H12" s="93"/>
      <c r="I12" s="88">
        <f>SUM(I13)</f>
        <v>0</v>
      </c>
      <c r="J12" s="74"/>
      <c r="K12" s="88"/>
      <c r="L12" s="146"/>
      <c r="M12" s="85"/>
    </row>
    <row r="13" spans="1:13" s="32" customFormat="1" ht="67.5">
      <c r="A13" s="95" t="s">
        <v>87</v>
      </c>
      <c r="B13" s="96" t="s">
        <v>68</v>
      </c>
      <c r="C13" s="97" t="s">
        <v>69</v>
      </c>
      <c r="D13" s="98" t="s">
        <v>70</v>
      </c>
      <c r="E13" s="96" t="s">
        <v>64</v>
      </c>
      <c r="F13" s="99">
        <v>4.5</v>
      </c>
      <c r="G13" s="132"/>
      <c r="H13" s="144">
        <f>ROUND(ROUND(G13,2)*($I$6+1),2)</f>
        <v>0</v>
      </c>
      <c r="I13" s="100">
        <f>ROUND(H13*F13,2)</f>
        <v>0</v>
      </c>
      <c r="J13" s="74"/>
      <c r="K13" s="133">
        <v>193.82</v>
      </c>
      <c r="L13" s="146">
        <v>235.78</v>
      </c>
      <c r="M13" s="85"/>
    </row>
    <row r="14" spans="1:13" s="33" customFormat="1" ht="14.25">
      <c r="A14" s="101" t="s">
        <v>118</v>
      </c>
      <c r="B14" s="102"/>
      <c r="C14" s="103"/>
      <c r="D14" s="104" t="s">
        <v>47</v>
      </c>
      <c r="E14" s="105"/>
      <c r="F14" s="106"/>
      <c r="G14" s="105"/>
      <c r="H14" s="105"/>
      <c r="I14" s="88">
        <f>SUM(I15:I22)</f>
        <v>0</v>
      </c>
      <c r="J14" s="74"/>
      <c r="K14" s="88"/>
      <c r="L14" s="146"/>
      <c r="M14" s="85"/>
    </row>
    <row r="15" spans="1:13" s="35" customFormat="1" ht="54">
      <c r="A15" s="95" t="s">
        <v>119</v>
      </c>
      <c r="B15" s="107" t="s">
        <v>35</v>
      </c>
      <c r="C15" s="108">
        <v>1</v>
      </c>
      <c r="D15" s="109" t="s">
        <v>79</v>
      </c>
      <c r="E15" s="96" t="s">
        <v>63</v>
      </c>
      <c r="F15" s="99">
        <v>369.48</v>
      </c>
      <c r="G15" s="132"/>
      <c r="H15" s="144">
        <f aca="true" t="shared" si="0" ref="H15:H22">ROUND(ROUND(G15,2)*($I$6+1),2)</f>
        <v>0</v>
      </c>
      <c r="I15" s="100">
        <f aca="true" t="shared" si="1" ref="I15:I22">ROUND(H15*F15,2)</f>
        <v>0</v>
      </c>
      <c r="J15" s="110"/>
      <c r="K15" s="133">
        <v>17.71</v>
      </c>
      <c r="L15" s="146">
        <v>21.54</v>
      </c>
      <c r="M15" s="85"/>
    </row>
    <row r="16" spans="1:13" s="33" customFormat="1" ht="27">
      <c r="A16" s="95" t="s">
        <v>120</v>
      </c>
      <c r="B16" s="107" t="s">
        <v>68</v>
      </c>
      <c r="C16" s="111" t="s">
        <v>73</v>
      </c>
      <c r="D16" s="109" t="s">
        <v>74</v>
      </c>
      <c r="E16" s="96" t="s">
        <v>64</v>
      </c>
      <c r="F16" s="99">
        <v>1798.38</v>
      </c>
      <c r="G16" s="132"/>
      <c r="H16" s="144">
        <f t="shared" si="0"/>
        <v>0</v>
      </c>
      <c r="I16" s="100">
        <f t="shared" si="1"/>
        <v>0</v>
      </c>
      <c r="J16" s="74"/>
      <c r="K16" s="133">
        <v>1.97</v>
      </c>
      <c r="L16" s="146">
        <v>2.4</v>
      </c>
      <c r="M16" s="85"/>
    </row>
    <row r="17" spans="1:13" s="33" customFormat="1" ht="27">
      <c r="A17" s="95" t="s">
        <v>121</v>
      </c>
      <c r="B17" s="107" t="s">
        <v>68</v>
      </c>
      <c r="C17" s="112" t="s">
        <v>77</v>
      </c>
      <c r="D17" s="109" t="s">
        <v>78</v>
      </c>
      <c r="E17" s="96" t="s">
        <v>66</v>
      </c>
      <c r="F17" s="99">
        <v>242.78</v>
      </c>
      <c r="G17" s="132"/>
      <c r="H17" s="144">
        <f t="shared" si="0"/>
        <v>0</v>
      </c>
      <c r="I17" s="100">
        <f t="shared" si="1"/>
        <v>0</v>
      </c>
      <c r="J17" s="74"/>
      <c r="K17" s="133">
        <v>0.6</v>
      </c>
      <c r="L17" s="146">
        <v>0.73</v>
      </c>
      <c r="M17" s="85"/>
    </row>
    <row r="18" spans="1:13" s="33" customFormat="1" ht="54">
      <c r="A18" s="95" t="s">
        <v>122</v>
      </c>
      <c r="B18" s="107" t="s">
        <v>68</v>
      </c>
      <c r="C18" s="112" t="s">
        <v>71</v>
      </c>
      <c r="D18" s="109" t="s">
        <v>72</v>
      </c>
      <c r="E18" s="96" t="s">
        <v>65</v>
      </c>
      <c r="F18" s="99">
        <v>53.95</v>
      </c>
      <c r="G18" s="132"/>
      <c r="H18" s="144">
        <f t="shared" si="0"/>
        <v>0</v>
      </c>
      <c r="I18" s="100">
        <f t="shared" si="1"/>
        <v>0</v>
      </c>
      <c r="J18" s="74"/>
      <c r="K18" s="133">
        <v>1249.36</v>
      </c>
      <c r="L18" s="146">
        <v>1519.85</v>
      </c>
      <c r="M18" s="85"/>
    </row>
    <row r="19" spans="1:13" s="33" customFormat="1" ht="27">
      <c r="A19" s="95" t="s">
        <v>123</v>
      </c>
      <c r="B19" s="107" t="s">
        <v>68</v>
      </c>
      <c r="C19" s="112" t="s">
        <v>75</v>
      </c>
      <c r="D19" s="109" t="s">
        <v>76</v>
      </c>
      <c r="E19" s="96" t="s">
        <v>67</v>
      </c>
      <c r="F19" s="99">
        <v>1058.77</v>
      </c>
      <c r="G19" s="132"/>
      <c r="H19" s="144">
        <f t="shared" si="0"/>
        <v>0</v>
      </c>
      <c r="I19" s="100">
        <f t="shared" si="1"/>
        <v>0</v>
      </c>
      <c r="J19" s="74"/>
      <c r="K19" s="133">
        <v>1.21</v>
      </c>
      <c r="L19" s="146">
        <v>1.47</v>
      </c>
      <c r="M19" s="85"/>
    </row>
    <row r="20" spans="1:13" s="33" customFormat="1" ht="15">
      <c r="A20" s="95" t="s">
        <v>139</v>
      </c>
      <c r="B20" s="107" t="s">
        <v>35</v>
      </c>
      <c r="C20" s="113">
        <v>2</v>
      </c>
      <c r="D20" s="109" t="s">
        <v>81</v>
      </c>
      <c r="E20" s="96" t="s">
        <v>63</v>
      </c>
      <c r="F20" s="114">
        <v>9.4</v>
      </c>
      <c r="G20" s="132"/>
      <c r="H20" s="144">
        <f t="shared" si="0"/>
        <v>0</v>
      </c>
      <c r="I20" s="100">
        <f t="shared" si="1"/>
        <v>0</v>
      </c>
      <c r="J20" s="74"/>
      <c r="K20" s="133">
        <v>106.56</v>
      </c>
      <c r="L20" s="146">
        <v>129.63</v>
      </c>
      <c r="M20" s="85"/>
    </row>
    <row r="21" spans="1:13" s="33" customFormat="1" ht="40.5">
      <c r="A21" s="95" t="s">
        <v>140</v>
      </c>
      <c r="B21" s="107" t="s">
        <v>35</v>
      </c>
      <c r="C21" s="113">
        <v>3</v>
      </c>
      <c r="D21" s="109" t="s">
        <v>82</v>
      </c>
      <c r="E21" s="96" t="s">
        <v>63</v>
      </c>
      <c r="F21" s="114">
        <v>9.4</v>
      </c>
      <c r="G21" s="132"/>
      <c r="H21" s="144">
        <f t="shared" si="0"/>
        <v>0</v>
      </c>
      <c r="I21" s="100">
        <f t="shared" si="1"/>
        <v>0</v>
      </c>
      <c r="J21" s="74"/>
      <c r="K21" s="133">
        <v>6.02</v>
      </c>
      <c r="L21" s="146">
        <v>7.32</v>
      </c>
      <c r="M21" s="85"/>
    </row>
    <row r="22" spans="1:13" s="33" customFormat="1" ht="54">
      <c r="A22" s="95" t="s">
        <v>141</v>
      </c>
      <c r="B22" s="107" t="s">
        <v>35</v>
      </c>
      <c r="C22" s="113">
        <v>4</v>
      </c>
      <c r="D22" s="109" t="s">
        <v>85</v>
      </c>
      <c r="E22" s="96" t="s">
        <v>83</v>
      </c>
      <c r="F22" s="99">
        <v>2</v>
      </c>
      <c r="G22" s="132"/>
      <c r="H22" s="144">
        <f t="shared" si="0"/>
        <v>0</v>
      </c>
      <c r="I22" s="100">
        <f t="shared" si="1"/>
        <v>0</v>
      </c>
      <c r="J22" s="74"/>
      <c r="K22" s="133">
        <v>510.87</v>
      </c>
      <c r="L22" s="146">
        <v>621.47</v>
      </c>
      <c r="M22" s="85"/>
    </row>
    <row r="23" spans="1:13" s="33" customFormat="1" ht="14.25">
      <c r="A23" s="101" t="s">
        <v>88</v>
      </c>
      <c r="B23" s="102"/>
      <c r="C23" s="103"/>
      <c r="D23" s="104" t="s">
        <v>48</v>
      </c>
      <c r="E23" s="105"/>
      <c r="F23" s="106"/>
      <c r="G23" s="105"/>
      <c r="H23" s="105"/>
      <c r="I23" s="88">
        <f>SUM(I24:I31)</f>
        <v>0</v>
      </c>
      <c r="J23" s="74"/>
      <c r="K23" s="88"/>
      <c r="L23" s="146"/>
      <c r="M23" s="85"/>
    </row>
    <row r="24" spans="1:13" s="35" customFormat="1" ht="54">
      <c r="A24" s="95" t="s">
        <v>89</v>
      </c>
      <c r="B24" s="107" t="s">
        <v>35</v>
      </c>
      <c r="C24" s="108">
        <v>1</v>
      </c>
      <c r="D24" s="109" t="s">
        <v>79</v>
      </c>
      <c r="E24" s="96" t="s">
        <v>63</v>
      </c>
      <c r="F24" s="99">
        <v>295.36</v>
      </c>
      <c r="G24" s="144">
        <f>$G$15</f>
        <v>0</v>
      </c>
      <c r="H24" s="144">
        <f aca="true" t="shared" si="2" ref="H24:H31">ROUND(ROUND(G24,2)*($I$6+1),2)</f>
        <v>0</v>
      </c>
      <c r="I24" s="100">
        <f aca="true" t="shared" si="3" ref="I24:I31">ROUND(H24*F24,2)</f>
        <v>0</v>
      </c>
      <c r="J24" s="110"/>
      <c r="K24" s="133">
        <v>17.71</v>
      </c>
      <c r="L24" s="146">
        <v>21.54</v>
      </c>
      <c r="M24" s="85"/>
    </row>
    <row r="25" spans="1:13" s="33" customFormat="1" ht="27">
      <c r="A25" s="95" t="s">
        <v>90</v>
      </c>
      <c r="B25" s="107" t="s">
        <v>68</v>
      </c>
      <c r="C25" s="111" t="s">
        <v>73</v>
      </c>
      <c r="D25" s="109" t="s">
        <v>74</v>
      </c>
      <c r="E25" s="96" t="s">
        <v>64</v>
      </c>
      <c r="F25" s="99">
        <v>1260.55</v>
      </c>
      <c r="G25" s="144">
        <f>$G$16</f>
        <v>0</v>
      </c>
      <c r="H25" s="144">
        <f t="shared" si="2"/>
        <v>0</v>
      </c>
      <c r="I25" s="100">
        <f t="shared" si="3"/>
        <v>0</v>
      </c>
      <c r="J25" s="74"/>
      <c r="K25" s="133">
        <v>1.97</v>
      </c>
      <c r="L25" s="146">
        <v>2.4</v>
      </c>
      <c r="M25" s="85"/>
    </row>
    <row r="26" spans="1:13" s="33" customFormat="1" ht="27">
      <c r="A26" s="95" t="s">
        <v>91</v>
      </c>
      <c r="B26" s="107" t="s">
        <v>68</v>
      </c>
      <c r="C26" s="112" t="s">
        <v>77</v>
      </c>
      <c r="D26" s="109" t="s">
        <v>78</v>
      </c>
      <c r="E26" s="96" t="s">
        <v>66</v>
      </c>
      <c r="F26" s="99">
        <v>170.17</v>
      </c>
      <c r="G26" s="144">
        <f>$G$17</f>
        <v>0</v>
      </c>
      <c r="H26" s="144">
        <f t="shared" si="2"/>
        <v>0</v>
      </c>
      <c r="I26" s="100">
        <f t="shared" si="3"/>
        <v>0</v>
      </c>
      <c r="J26" s="74"/>
      <c r="K26" s="133">
        <v>0.6</v>
      </c>
      <c r="L26" s="146">
        <v>0.73</v>
      </c>
      <c r="M26" s="85"/>
    </row>
    <row r="27" spans="1:13" s="33" customFormat="1" ht="54">
      <c r="A27" s="95" t="s">
        <v>92</v>
      </c>
      <c r="B27" s="107" t="s">
        <v>68</v>
      </c>
      <c r="C27" s="112" t="s">
        <v>71</v>
      </c>
      <c r="D27" s="109" t="s">
        <v>72</v>
      </c>
      <c r="E27" s="96" t="s">
        <v>65</v>
      </c>
      <c r="F27" s="99">
        <v>37.82</v>
      </c>
      <c r="G27" s="144">
        <f>$G$18</f>
        <v>0</v>
      </c>
      <c r="H27" s="144">
        <f t="shared" si="2"/>
        <v>0</v>
      </c>
      <c r="I27" s="100">
        <f t="shared" si="3"/>
        <v>0</v>
      </c>
      <c r="J27" s="74"/>
      <c r="K27" s="133">
        <v>1249.36</v>
      </c>
      <c r="L27" s="146">
        <v>1519.85</v>
      </c>
      <c r="M27" s="85"/>
    </row>
    <row r="28" spans="1:13" s="33" customFormat="1" ht="27">
      <c r="A28" s="95" t="s">
        <v>93</v>
      </c>
      <c r="B28" s="107" t="s">
        <v>68</v>
      </c>
      <c r="C28" s="112" t="s">
        <v>75</v>
      </c>
      <c r="D28" s="109" t="s">
        <v>76</v>
      </c>
      <c r="E28" s="96" t="s">
        <v>67</v>
      </c>
      <c r="F28" s="99">
        <v>742.22</v>
      </c>
      <c r="G28" s="144">
        <f>$G$19</f>
        <v>0</v>
      </c>
      <c r="H28" s="144">
        <f t="shared" si="2"/>
        <v>0</v>
      </c>
      <c r="I28" s="100">
        <f t="shared" si="3"/>
        <v>0</v>
      </c>
      <c r="J28" s="74"/>
      <c r="K28" s="133">
        <v>1.21</v>
      </c>
      <c r="L28" s="146">
        <v>1.47</v>
      </c>
      <c r="M28" s="85"/>
    </row>
    <row r="29" spans="1:13" s="32" customFormat="1" ht="15">
      <c r="A29" s="95" t="s">
        <v>142</v>
      </c>
      <c r="B29" s="107" t="s">
        <v>35</v>
      </c>
      <c r="C29" s="113">
        <v>2</v>
      </c>
      <c r="D29" s="109" t="s">
        <v>81</v>
      </c>
      <c r="E29" s="96" t="s">
        <v>63</v>
      </c>
      <c r="F29" s="114">
        <v>12.36</v>
      </c>
      <c r="G29" s="144">
        <f>$G$20</f>
        <v>0</v>
      </c>
      <c r="H29" s="144">
        <f t="shared" si="2"/>
        <v>0</v>
      </c>
      <c r="I29" s="100">
        <f t="shared" si="3"/>
        <v>0</v>
      </c>
      <c r="J29" s="74"/>
      <c r="K29" s="133">
        <v>106.56</v>
      </c>
      <c r="L29" s="146">
        <v>129.63</v>
      </c>
      <c r="M29" s="85"/>
    </row>
    <row r="30" spans="1:13" s="33" customFormat="1" ht="40.5">
      <c r="A30" s="95" t="s">
        <v>143</v>
      </c>
      <c r="B30" s="107" t="s">
        <v>35</v>
      </c>
      <c r="C30" s="113">
        <v>3</v>
      </c>
      <c r="D30" s="109" t="s">
        <v>82</v>
      </c>
      <c r="E30" s="96" t="s">
        <v>63</v>
      </c>
      <c r="F30" s="114">
        <v>12.36</v>
      </c>
      <c r="G30" s="144">
        <f>$G$21</f>
        <v>0</v>
      </c>
      <c r="H30" s="144">
        <f t="shared" si="2"/>
        <v>0</v>
      </c>
      <c r="I30" s="100">
        <f t="shared" si="3"/>
        <v>0</v>
      </c>
      <c r="J30" s="74"/>
      <c r="K30" s="133">
        <v>6.02</v>
      </c>
      <c r="L30" s="146">
        <v>7.32</v>
      </c>
      <c r="M30" s="85"/>
    </row>
    <row r="31" spans="1:13" s="32" customFormat="1" ht="54">
      <c r="A31" s="95" t="s">
        <v>144</v>
      </c>
      <c r="B31" s="107" t="s">
        <v>35</v>
      </c>
      <c r="C31" s="113">
        <v>4</v>
      </c>
      <c r="D31" s="109" t="s">
        <v>85</v>
      </c>
      <c r="E31" s="96" t="s">
        <v>83</v>
      </c>
      <c r="F31" s="99">
        <v>2</v>
      </c>
      <c r="G31" s="144">
        <f>$G$22</f>
        <v>0</v>
      </c>
      <c r="H31" s="144">
        <f t="shared" si="2"/>
        <v>0</v>
      </c>
      <c r="I31" s="100">
        <f t="shared" si="3"/>
        <v>0</v>
      </c>
      <c r="J31" s="74"/>
      <c r="K31" s="133">
        <v>510.87</v>
      </c>
      <c r="L31" s="146">
        <v>621.47</v>
      </c>
      <c r="M31" s="85"/>
    </row>
    <row r="32" spans="1:13" s="50" customFormat="1" ht="18">
      <c r="A32" s="115">
        <v>2</v>
      </c>
      <c r="B32" s="139" t="s">
        <v>55</v>
      </c>
      <c r="C32" s="140"/>
      <c r="D32" s="140"/>
      <c r="E32" s="140"/>
      <c r="F32" s="140"/>
      <c r="G32" s="140"/>
      <c r="H32" s="134"/>
      <c r="I32" s="87">
        <f>I33+I35+I44+I53+I59+I68</f>
        <v>0</v>
      </c>
      <c r="J32" s="116"/>
      <c r="K32" s="87"/>
      <c r="L32" s="147"/>
      <c r="M32" s="117"/>
    </row>
    <row r="33" spans="1:13" s="35" customFormat="1" ht="14.25">
      <c r="A33" s="101" t="s">
        <v>36</v>
      </c>
      <c r="B33" s="102"/>
      <c r="C33" s="103"/>
      <c r="D33" s="104" t="s">
        <v>84</v>
      </c>
      <c r="E33" s="105"/>
      <c r="F33" s="106"/>
      <c r="G33" s="105"/>
      <c r="H33" s="105"/>
      <c r="I33" s="88">
        <f>SUM(I34)</f>
        <v>0</v>
      </c>
      <c r="J33" s="110"/>
      <c r="K33" s="88"/>
      <c r="L33" s="146"/>
      <c r="M33" s="85"/>
    </row>
    <row r="34" spans="1:13" s="33" customFormat="1" ht="67.5">
      <c r="A34" s="95" t="s">
        <v>37</v>
      </c>
      <c r="B34" s="96" t="s">
        <v>68</v>
      </c>
      <c r="C34" s="97" t="s">
        <v>69</v>
      </c>
      <c r="D34" s="98" t="s">
        <v>70</v>
      </c>
      <c r="E34" s="96" t="s">
        <v>64</v>
      </c>
      <c r="F34" s="99">
        <v>4.5</v>
      </c>
      <c r="G34" s="144">
        <f>$G$13</f>
        <v>0</v>
      </c>
      <c r="H34" s="144">
        <f>ROUND(ROUND(G34,2)*($I$6+1),2)</f>
        <v>0</v>
      </c>
      <c r="I34" s="100">
        <f>ROUND(H34*F34,2)</f>
        <v>0</v>
      </c>
      <c r="J34" s="74"/>
      <c r="K34" s="133">
        <v>193.82</v>
      </c>
      <c r="L34" s="146">
        <v>235.78</v>
      </c>
      <c r="M34" s="85"/>
    </row>
    <row r="35" spans="1:13" s="33" customFormat="1" ht="14.25">
      <c r="A35" s="101" t="s">
        <v>38</v>
      </c>
      <c r="B35" s="102"/>
      <c r="C35" s="103"/>
      <c r="D35" s="104" t="s">
        <v>56</v>
      </c>
      <c r="E35" s="105"/>
      <c r="F35" s="106"/>
      <c r="G35" s="105"/>
      <c r="H35" s="105"/>
      <c r="I35" s="88">
        <f>SUM(I36:I43)</f>
        <v>0</v>
      </c>
      <c r="J35" s="74"/>
      <c r="K35" s="88"/>
      <c r="L35" s="146"/>
      <c r="M35" s="85"/>
    </row>
    <row r="36" spans="1:13" s="33" customFormat="1" ht="54">
      <c r="A36" s="95" t="s">
        <v>39</v>
      </c>
      <c r="B36" s="107" t="s">
        <v>35</v>
      </c>
      <c r="C36" s="108">
        <v>1</v>
      </c>
      <c r="D36" s="109" t="s">
        <v>79</v>
      </c>
      <c r="E36" s="96" t="s">
        <v>63</v>
      </c>
      <c r="F36" s="99">
        <v>224</v>
      </c>
      <c r="G36" s="144">
        <f>$G$15</f>
        <v>0</v>
      </c>
      <c r="H36" s="144">
        <f aca="true" t="shared" si="4" ref="H36:H43">ROUND(ROUND(G36,2)*($I$6+1),2)</f>
        <v>0</v>
      </c>
      <c r="I36" s="100">
        <f aca="true" t="shared" si="5" ref="I36:I43">ROUND(H36*F36,2)</f>
        <v>0</v>
      </c>
      <c r="J36" s="74"/>
      <c r="K36" s="133">
        <v>17.71</v>
      </c>
      <c r="L36" s="146">
        <v>21.54</v>
      </c>
      <c r="M36" s="85"/>
    </row>
    <row r="37" spans="1:13" s="33" customFormat="1" ht="27">
      <c r="A37" s="95" t="s">
        <v>40</v>
      </c>
      <c r="B37" s="107" t="s">
        <v>68</v>
      </c>
      <c r="C37" s="111" t="s">
        <v>73</v>
      </c>
      <c r="D37" s="109" t="s">
        <v>74</v>
      </c>
      <c r="E37" s="96" t="s">
        <v>64</v>
      </c>
      <c r="F37" s="99">
        <v>681.43</v>
      </c>
      <c r="G37" s="144">
        <f>$G$16</f>
        <v>0</v>
      </c>
      <c r="H37" s="144">
        <f t="shared" si="4"/>
        <v>0</v>
      </c>
      <c r="I37" s="100">
        <f t="shared" si="5"/>
        <v>0</v>
      </c>
      <c r="J37" s="74"/>
      <c r="K37" s="133">
        <v>1.97</v>
      </c>
      <c r="L37" s="146">
        <v>2.4</v>
      </c>
      <c r="M37" s="85"/>
    </row>
    <row r="38" spans="1:13" s="36" customFormat="1" ht="27">
      <c r="A38" s="95" t="s">
        <v>41</v>
      </c>
      <c r="B38" s="107" t="s">
        <v>68</v>
      </c>
      <c r="C38" s="112" t="s">
        <v>77</v>
      </c>
      <c r="D38" s="109" t="s">
        <v>78</v>
      </c>
      <c r="E38" s="96" t="s">
        <v>66</v>
      </c>
      <c r="F38" s="99">
        <v>91.99</v>
      </c>
      <c r="G38" s="144">
        <f>$G$17</f>
        <v>0</v>
      </c>
      <c r="H38" s="144">
        <f t="shared" si="4"/>
        <v>0</v>
      </c>
      <c r="I38" s="100">
        <f t="shared" si="5"/>
        <v>0</v>
      </c>
      <c r="J38" s="74"/>
      <c r="K38" s="133">
        <v>0.6</v>
      </c>
      <c r="L38" s="146">
        <v>0.73</v>
      </c>
      <c r="M38" s="85"/>
    </row>
    <row r="39" spans="1:13" s="36" customFormat="1" ht="54">
      <c r="A39" s="95" t="s">
        <v>42</v>
      </c>
      <c r="B39" s="107" t="s">
        <v>68</v>
      </c>
      <c r="C39" s="112" t="s">
        <v>71</v>
      </c>
      <c r="D39" s="109" t="s">
        <v>72</v>
      </c>
      <c r="E39" s="96" t="s">
        <v>65</v>
      </c>
      <c r="F39" s="99">
        <v>34.07</v>
      </c>
      <c r="G39" s="144">
        <f>$G$18</f>
        <v>0</v>
      </c>
      <c r="H39" s="144">
        <f t="shared" si="4"/>
        <v>0</v>
      </c>
      <c r="I39" s="100">
        <f t="shared" si="5"/>
        <v>0</v>
      </c>
      <c r="J39" s="74"/>
      <c r="K39" s="133">
        <v>1249.36</v>
      </c>
      <c r="L39" s="146">
        <v>1519.85</v>
      </c>
      <c r="M39" s="85"/>
    </row>
    <row r="40" spans="1:13" s="36" customFormat="1" ht="27">
      <c r="A40" s="95" t="s">
        <v>102</v>
      </c>
      <c r="B40" s="107" t="s">
        <v>68</v>
      </c>
      <c r="C40" s="112" t="s">
        <v>75</v>
      </c>
      <c r="D40" s="109" t="s">
        <v>76</v>
      </c>
      <c r="E40" s="96" t="s">
        <v>67</v>
      </c>
      <c r="F40" s="99">
        <v>668.62</v>
      </c>
      <c r="G40" s="144">
        <f>$G$19</f>
        <v>0</v>
      </c>
      <c r="H40" s="144">
        <f t="shared" si="4"/>
        <v>0</v>
      </c>
      <c r="I40" s="100">
        <f t="shared" si="5"/>
        <v>0</v>
      </c>
      <c r="J40" s="74"/>
      <c r="K40" s="133">
        <v>1.21</v>
      </c>
      <c r="L40" s="146">
        <v>1.47</v>
      </c>
      <c r="M40" s="85"/>
    </row>
    <row r="41" spans="1:13" s="33" customFormat="1" ht="15">
      <c r="A41" s="95" t="s">
        <v>145</v>
      </c>
      <c r="B41" s="107" t="s">
        <v>35</v>
      </c>
      <c r="C41" s="113">
        <v>2</v>
      </c>
      <c r="D41" s="109" t="s">
        <v>81</v>
      </c>
      <c r="E41" s="96" t="s">
        <v>63</v>
      </c>
      <c r="F41" s="114">
        <v>5.7</v>
      </c>
      <c r="G41" s="144">
        <f>$G$20</f>
        <v>0</v>
      </c>
      <c r="H41" s="144">
        <f t="shared" si="4"/>
        <v>0</v>
      </c>
      <c r="I41" s="100">
        <f t="shared" si="5"/>
        <v>0</v>
      </c>
      <c r="J41" s="74"/>
      <c r="K41" s="133">
        <v>106.56</v>
      </c>
      <c r="L41" s="146">
        <v>129.63</v>
      </c>
      <c r="M41" s="85"/>
    </row>
    <row r="42" spans="1:13" s="35" customFormat="1" ht="40.5">
      <c r="A42" s="95" t="s">
        <v>146</v>
      </c>
      <c r="B42" s="107" t="s">
        <v>35</v>
      </c>
      <c r="C42" s="113">
        <v>3</v>
      </c>
      <c r="D42" s="109" t="s">
        <v>82</v>
      </c>
      <c r="E42" s="96" t="s">
        <v>63</v>
      </c>
      <c r="F42" s="114">
        <v>12.36</v>
      </c>
      <c r="G42" s="144">
        <f>$G$21</f>
        <v>0</v>
      </c>
      <c r="H42" s="144">
        <f t="shared" si="4"/>
        <v>0</v>
      </c>
      <c r="I42" s="100">
        <f t="shared" si="5"/>
        <v>0</v>
      </c>
      <c r="J42" s="110"/>
      <c r="K42" s="133">
        <v>6.02</v>
      </c>
      <c r="L42" s="146">
        <v>7.32</v>
      </c>
      <c r="M42" s="85"/>
    </row>
    <row r="43" spans="1:13" s="33" customFormat="1" ht="54">
      <c r="A43" s="95" t="s">
        <v>147</v>
      </c>
      <c r="B43" s="107" t="s">
        <v>35</v>
      </c>
      <c r="C43" s="113">
        <v>4</v>
      </c>
      <c r="D43" s="109" t="s">
        <v>85</v>
      </c>
      <c r="E43" s="96" t="s">
        <v>83</v>
      </c>
      <c r="F43" s="99">
        <v>2</v>
      </c>
      <c r="G43" s="144">
        <f>$G$22</f>
        <v>0</v>
      </c>
      <c r="H43" s="144">
        <f t="shared" si="4"/>
        <v>0</v>
      </c>
      <c r="I43" s="100">
        <f t="shared" si="5"/>
        <v>0</v>
      </c>
      <c r="J43" s="74"/>
      <c r="K43" s="133">
        <v>510.87</v>
      </c>
      <c r="L43" s="146">
        <v>621.47</v>
      </c>
      <c r="M43" s="85"/>
    </row>
    <row r="44" spans="1:13" s="33" customFormat="1" ht="14.25">
      <c r="A44" s="101" t="s">
        <v>46</v>
      </c>
      <c r="B44" s="102"/>
      <c r="C44" s="103"/>
      <c r="D44" s="104" t="s">
        <v>57</v>
      </c>
      <c r="E44" s="105"/>
      <c r="F44" s="106"/>
      <c r="G44" s="105"/>
      <c r="H44" s="105"/>
      <c r="I44" s="88">
        <f>SUM(I45:I52)</f>
        <v>0</v>
      </c>
      <c r="J44" s="74"/>
      <c r="K44" s="88"/>
      <c r="L44" s="146"/>
      <c r="M44" s="85"/>
    </row>
    <row r="45" spans="1:13" s="33" customFormat="1" ht="54">
      <c r="A45" s="95" t="s">
        <v>49</v>
      </c>
      <c r="B45" s="107" t="s">
        <v>35</v>
      </c>
      <c r="C45" s="108">
        <v>1</v>
      </c>
      <c r="D45" s="109" t="s">
        <v>79</v>
      </c>
      <c r="E45" s="96" t="s">
        <v>63</v>
      </c>
      <c r="F45" s="99">
        <v>46.07</v>
      </c>
      <c r="G45" s="144">
        <f>$G$15</f>
        <v>0</v>
      </c>
      <c r="H45" s="144">
        <f aca="true" t="shared" si="6" ref="H45:H52">ROUND(ROUND(G45,2)*($I$6+1),2)</f>
        <v>0</v>
      </c>
      <c r="I45" s="100">
        <f aca="true" t="shared" si="7" ref="I45:I52">ROUND(H45*F45,2)</f>
        <v>0</v>
      </c>
      <c r="J45" s="74"/>
      <c r="K45" s="133">
        <v>17.71</v>
      </c>
      <c r="L45" s="146">
        <v>21.54</v>
      </c>
      <c r="M45" s="85"/>
    </row>
    <row r="46" spans="1:13" s="33" customFormat="1" ht="27">
      <c r="A46" s="95" t="s">
        <v>50</v>
      </c>
      <c r="B46" s="107" t="s">
        <v>68</v>
      </c>
      <c r="C46" s="111" t="s">
        <v>73</v>
      </c>
      <c r="D46" s="109" t="s">
        <v>74</v>
      </c>
      <c r="E46" s="96" t="s">
        <v>64</v>
      </c>
      <c r="F46" s="99">
        <v>139.15</v>
      </c>
      <c r="G46" s="144">
        <f>$G$16</f>
        <v>0</v>
      </c>
      <c r="H46" s="144">
        <f t="shared" si="6"/>
        <v>0</v>
      </c>
      <c r="I46" s="100">
        <f t="shared" si="7"/>
        <v>0</v>
      </c>
      <c r="J46" s="74"/>
      <c r="K46" s="133">
        <v>1.97</v>
      </c>
      <c r="L46" s="146">
        <v>2.4</v>
      </c>
      <c r="M46" s="85"/>
    </row>
    <row r="47" spans="1:13" s="33" customFormat="1" ht="27">
      <c r="A47" s="95" t="s">
        <v>103</v>
      </c>
      <c r="B47" s="107" t="s">
        <v>68</v>
      </c>
      <c r="C47" s="112" t="s">
        <v>77</v>
      </c>
      <c r="D47" s="109" t="s">
        <v>78</v>
      </c>
      <c r="E47" s="96" t="s">
        <v>66</v>
      </c>
      <c r="F47" s="99">
        <v>18.79</v>
      </c>
      <c r="G47" s="144">
        <f>$G$17</f>
        <v>0</v>
      </c>
      <c r="H47" s="144">
        <f t="shared" si="6"/>
        <v>0</v>
      </c>
      <c r="I47" s="100">
        <f t="shared" si="7"/>
        <v>0</v>
      </c>
      <c r="J47" s="74"/>
      <c r="K47" s="133">
        <v>0.6</v>
      </c>
      <c r="L47" s="146">
        <v>0.73</v>
      </c>
      <c r="M47" s="85"/>
    </row>
    <row r="48" spans="1:13" s="35" customFormat="1" ht="54">
      <c r="A48" s="95" t="s">
        <v>104</v>
      </c>
      <c r="B48" s="107" t="s">
        <v>68</v>
      </c>
      <c r="C48" s="112" t="s">
        <v>71</v>
      </c>
      <c r="D48" s="109" t="s">
        <v>72</v>
      </c>
      <c r="E48" s="96" t="s">
        <v>65</v>
      </c>
      <c r="F48" s="99">
        <v>6.96</v>
      </c>
      <c r="G48" s="144">
        <f>$G$18</f>
        <v>0</v>
      </c>
      <c r="H48" s="144">
        <f t="shared" si="6"/>
        <v>0</v>
      </c>
      <c r="I48" s="100">
        <f t="shared" si="7"/>
        <v>0</v>
      </c>
      <c r="J48" s="110"/>
      <c r="K48" s="133">
        <v>1249.36</v>
      </c>
      <c r="L48" s="146">
        <v>1519.85</v>
      </c>
      <c r="M48" s="85"/>
    </row>
    <row r="49" spans="1:13" s="33" customFormat="1" ht="27">
      <c r="A49" s="95" t="s">
        <v>105</v>
      </c>
      <c r="B49" s="107" t="s">
        <v>68</v>
      </c>
      <c r="C49" s="112" t="s">
        <v>75</v>
      </c>
      <c r="D49" s="109" t="s">
        <v>76</v>
      </c>
      <c r="E49" s="96" t="s">
        <v>67</v>
      </c>
      <c r="F49" s="99">
        <v>136.59</v>
      </c>
      <c r="G49" s="144">
        <f>$G$19</f>
        <v>0</v>
      </c>
      <c r="H49" s="144">
        <f t="shared" si="6"/>
        <v>0</v>
      </c>
      <c r="I49" s="100">
        <f t="shared" si="7"/>
        <v>0</v>
      </c>
      <c r="J49" s="74"/>
      <c r="K49" s="133">
        <v>1.21</v>
      </c>
      <c r="L49" s="146">
        <v>1.47</v>
      </c>
      <c r="M49" s="85"/>
    </row>
    <row r="50" spans="1:13" s="33" customFormat="1" ht="15">
      <c r="A50" s="95" t="s">
        <v>148</v>
      </c>
      <c r="B50" s="107" t="s">
        <v>35</v>
      </c>
      <c r="C50" s="113">
        <v>2</v>
      </c>
      <c r="D50" s="109" t="s">
        <v>81</v>
      </c>
      <c r="E50" s="96" t="s">
        <v>63</v>
      </c>
      <c r="F50" s="114">
        <v>12.36</v>
      </c>
      <c r="G50" s="144">
        <f>$G$20</f>
        <v>0</v>
      </c>
      <c r="H50" s="144">
        <f t="shared" si="6"/>
        <v>0</v>
      </c>
      <c r="I50" s="100">
        <f t="shared" si="7"/>
        <v>0</v>
      </c>
      <c r="J50" s="74"/>
      <c r="K50" s="133">
        <v>106.56</v>
      </c>
      <c r="L50" s="146">
        <v>129.63</v>
      </c>
      <c r="M50" s="85"/>
    </row>
    <row r="51" spans="1:13" s="33" customFormat="1" ht="40.5">
      <c r="A51" s="95" t="s">
        <v>149</v>
      </c>
      <c r="B51" s="107" t="s">
        <v>35</v>
      </c>
      <c r="C51" s="113">
        <v>3</v>
      </c>
      <c r="D51" s="109" t="s">
        <v>82</v>
      </c>
      <c r="E51" s="96" t="s">
        <v>63</v>
      </c>
      <c r="F51" s="114">
        <v>12.36</v>
      </c>
      <c r="G51" s="144">
        <f>$G$21</f>
        <v>0</v>
      </c>
      <c r="H51" s="144">
        <f t="shared" si="6"/>
        <v>0</v>
      </c>
      <c r="I51" s="100">
        <f t="shared" si="7"/>
        <v>0</v>
      </c>
      <c r="J51" s="74"/>
      <c r="K51" s="133">
        <v>6.02</v>
      </c>
      <c r="L51" s="146">
        <v>7.32</v>
      </c>
      <c r="M51" s="85"/>
    </row>
    <row r="52" spans="1:13" s="33" customFormat="1" ht="54">
      <c r="A52" s="95" t="s">
        <v>150</v>
      </c>
      <c r="B52" s="107" t="s">
        <v>35</v>
      </c>
      <c r="C52" s="113">
        <v>4</v>
      </c>
      <c r="D52" s="109" t="s">
        <v>85</v>
      </c>
      <c r="E52" s="96" t="s">
        <v>83</v>
      </c>
      <c r="F52" s="99">
        <v>2</v>
      </c>
      <c r="G52" s="144">
        <f>$G$22</f>
        <v>0</v>
      </c>
      <c r="H52" s="144">
        <f t="shared" si="6"/>
        <v>0</v>
      </c>
      <c r="I52" s="100">
        <f t="shared" si="7"/>
        <v>0</v>
      </c>
      <c r="J52" s="74"/>
      <c r="K52" s="133">
        <v>510.87</v>
      </c>
      <c r="L52" s="146">
        <v>621.47</v>
      </c>
      <c r="M52" s="85"/>
    </row>
    <row r="53" spans="1:13" s="33" customFormat="1" ht="14.25">
      <c r="A53" s="101" t="s">
        <v>51</v>
      </c>
      <c r="B53" s="102"/>
      <c r="C53" s="103"/>
      <c r="D53" s="104" t="s">
        <v>58</v>
      </c>
      <c r="E53" s="105"/>
      <c r="F53" s="106"/>
      <c r="G53" s="105"/>
      <c r="H53" s="105"/>
      <c r="I53" s="88">
        <f>SUM(I54:I58)</f>
        <v>0</v>
      </c>
      <c r="J53" s="74"/>
      <c r="K53" s="88"/>
      <c r="L53" s="146"/>
      <c r="M53" s="85"/>
    </row>
    <row r="54" spans="1:13" s="35" customFormat="1" ht="54">
      <c r="A54" s="95" t="s">
        <v>52</v>
      </c>
      <c r="B54" s="107" t="s">
        <v>35</v>
      </c>
      <c r="C54" s="108">
        <v>1</v>
      </c>
      <c r="D54" s="109" t="s">
        <v>79</v>
      </c>
      <c r="E54" s="96" t="s">
        <v>63</v>
      </c>
      <c r="F54" s="99">
        <v>172.62</v>
      </c>
      <c r="G54" s="144">
        <f>$G$15</f>
        <v>0</v>
      </c>
      <c r="H54" s="144">
        <f>ROUND(ROUND(G54,2)*($I$6+1),2)</f>
        <v>0</v>
      </c>
      <c r="I54" s="100">
        <f>ROUND(H54*F54,2)</f>
        <v>0</v>
      </c>
      <c r="J54" s="110"/>
      <c r="K54" s="133">
        <v>17.71</v>
      </c>
      <c r="L54" s="146">
        <v>21.54</v>
      </c>
      <c r="M54" s="85"/>
    </row>
    <row r="55" spans="1:13" s="33" customFormat="1" ht="27">
      <c r="A55" s="95" t="s">
        <v>106</v>
      </c>
      <c r="B55" s="107" t="s">
        <v>68</v>
      </c>
      <c r="C55" s="111" t="s">
        <v>73</v>
      </c>
      <c r="D55" s="109" t="s">
        <v>74</v>
      </c>
      <c r="E55" s="96" t="s">
        <v>64</v>
      </c>
      <c r="F55" s="99">
        <v>538.11</v>
      </c>
      <c r="G55" s="144">
        <f>$G$16</f>
        <v>0</v>
      </c>
      <c r="H55" s="144">
        <f>ROUND(ROUND(G55,2)*($I$6+1),2)</f>
        <v>0</v>
      </c>
      <c r="I55" s="100">
        <f>ROUND(H55*F55,2)</f>
        <v>0</v>
      </c>
      <c r="J55" s="74"/>
      <c r="K55" s="133">
        <v>1.97</v>
      </c>
      <c r="L55" s="146">
        <v>2.4</v>
      </c>
      <c r="M55" s="85"/>
    </row>
    <row r="56" spans="1:13" s="33" customFormat="1" ht="27">
      <c r="A56" s="95" t="s">
        <v>107</v>
      </c>
      <c r="B56" s="107" t="s">
        <v>68</v>
      </c>
      <c r="C56" s="112" t="s">
        <v>77</v>
      </c>
      <c r="D56" s="109" t="s">
        <v>78</v>
      </c>
      <c r="E56" s="96" t="s">
        <v>66</v>
      </c>
      <c r="F56" s="99">
        <v>72.64</v>
      </c>
      <c r="G56" s="144">
        <f>$G$17</f>
        <v>0</v>
      </c>
      <c r="H56" s="144">
        <f>ROUND(ROUND(G56,2)*($I$6+1),2)</f>
        <v>0</v>
      </c>
      <c r="I56" s="100">
        <f>ROUND(H56*F56,2)</f>
        <v>0</v>
      </c>
      <c r="J56" s="74"/>
      <c r="K56" s="133">
        <v>0.6</v>
      </c>
      <c r="L56" s="146">
        <v>0.73</v>
      </c>
      <c r="M56" s="85"/>
    </row>
    <row r="57" spans="1:13" s="33" customFormat="1" ht="54">
      <c r="A57" s="95" t="s">
        <v>108</v>
      </c>
      <c r="B57" s="107" t="s">
        <v>68</v>
      </c>
      <c r="C57" s="112" t="s">
        <v>71</v>
      </c>
      <c r="D57" s="109" t="s">
        <v>72</v>
      </c>
      <c r="E57" s="96" t="s">
        <v>65</v>
      </c>
      <c r="F57" s="99">
        <v>26.91</v>
      </c>
      <c r="G57" s="144">
        <f>$G$18</f>
        <v>0</v>
      </c>
      <c r="H57" s="144">
        <f>ROUND(ROUND(G57,2)*($I$6+1),2)</f>
        <v>0</v>
      </c>
      <c r="I57" s="100">
        <f>ROUND(H57*F57,2)</f>
        <v>0</v>
      </c>
      <c r="J57" s="74"/>
      <c r="K57" s="133">
        <v>1249.36</v>
      </c>
      <c r="L57" s="146">
        <v>1519.85</v>
      </c>
      <c r="M57" s="85"/>
    </row>
    <row r="58" spans="1:13" s="33" customFormat="1" ht="27">
      <c r="A58" s="95" t="s">
        <v>109</v>
      </c>
      <c r="B58" s="107" t="s">
        <v>68</v>
      </c>
      <c r="C58" s="112" t="s">
        <v>75</v>
      </c>
      <c r="D58" s="109" t="s">
        <v>76</v>
      </c>
      <c r="E58" s="96" t="s">
        <v>67</v>
      </c>
      <c r="F58" s="99">
        <v>528.11</v>
      </c>
      <c r="G58" s="144">
        <f>$G$19</f>
        <v>0</v>
      </c>
      <c r="H58" s="144">
        <f>ROUND(ROUND(G58,2)*($I$6+1),2)</f>
        <v>0</v>
      </c>
      <c r="I58" s="100">
        <f>ROUND(H58*F58,2)</f>
        <v>0</v>
      </c>
      <c r="J58" s="74"/>
      <c r="K58" s="133">
        <v>1.21</v>
      </c>
      <c r="L58" s="146">
        <v>1.47</v>
      </c>
      <c r="M58" s="85"/>
    </row>
    <row r="59" spans="1:13" s="33" customFormat="1" ht="14.25">
      <c r="A59" s="101" t="s">
        <v>53</v>
      </c>
      <c r="B59" s="102"/>
      <c r="C59" s="103"/>
      <c r="D59" s="104" t="s">
        <v>59</v>
      </c>
      <c r="E59" s="105"/>
      <c r="F59" s="106"/>
      <c r="G59" s="105"/>
      <c r="H59" s="105"/>
      <c r="I59" s="88">
        <f>SUM(I60:I67)</f>
        <v>0</v>
      </c>
      <c r="J59" s="74"/>
      <c r="K59" s="88"/>
      <c r="L59" s="146"/>
      <c r="M59" s="85"/>
    </row>
    <row r="60" spans="1:13" s="35" customFormat="1" ht="54">
      <c r="A60" s="95" t="s">
        <v>129</v>
      </c>
      <c r="B60" s="107" t="s">
        <v>35</v>
      </c>
      <c r="C60" s="108">
        <v>1</v>
      </c>
      <c r="D60" s="109" t="s">
        <v>79</v>
      </c>
      <c r="E60" s="96" t="s">
        <v>63</v>
      </c>
      <c r="F60" s="99">
        <v>269.93</v>
      </c>
      <c r="G60" s="144">
        <f>$G$15</f>
        <v>0</v>
      </c>
      <c r="H60" s="144">
        <f aca="true" t="shared" si="8" ref="H60:H67">ROUND(ROUND(G60,2)*($I$6+1),2)</f>
        <v>0</v>
      </c>
      <c r="I60" s="100">
        <f aca="true" t="shared" si="9" ref="I60:I67">ROUND(H60*F60,2)</f>
        <v>0</v>
      </c>
      <c r="J60" s="110"/>
      <c r="K60" s="133">
        <v>17.71</v>
      </c>
      <c r="L60" s="146">
        <v>21.54</v>
      </c>
      <c r="M60" s="85"/>
    </row>
    <row r="61" spans="1:13" s="33" customFormat="1" ht="27">
      <c r="A61" s="95" t="s">
        <v>130</v>
      </c>
      <c r="B61" s="107" t="s">
        <v>68</v>
      </c>
      <c r="C61" s="111" t="s">
        <v>73</v>
      </c>
      <c r="D61" s="109" t="s">
        <v>74</v>
      </c>
      <c r="E61" s="96" t="s">
        <v>64</v>
      </c>
      <c r="F61" s="99">
        <v>913.73</v>
      </c>
      <c r="G61" s="144">
        <f>$G$16</f>
        <v>0</v>
      </c>
      <c r="H61" s="144">
        <f t="shared" si="8"/>
        <v>0</v>
      </c>
      <c r="I61" s="100">
        <f t="shared" si="9"/>
        <v>0</v>
      </c>
      <c r="J61" s="74"/>
      <c r="K61" s="133">
        <v>1.97</v>
      </c>
      <c r="L61" s="146">
        <v>2.4</v>
      </c>
      <c r="M61" s="85"/>
    </row>
    <row r="62" spans="1:13" s="33" customFormat="1" ht="27">
      <c r="A62" s="95" t="s">
        <v>131</v>
      </c>
      <c r="B62" s="107" t="s">
        <v>68</v>
      </c>
      <c r="C62" s="112" t="s">
        <v>77</v>
      </c>
      <c r="D62" s="109" t="s">
        <v>78</v>
      </c>
      <c r="E62" s="96" t="s">
        <v>66</v>
      </c>
      <c r="F62" s="99">
        <v>123.35</v>
      </c>
      <c r="G62" s="144">
        <f>$G$17</f>
        <v>0</v>
      </c>
      <c r="H62" s="144">
        <f t="shared" si="8"/>
        <v>0</v>
      </c>
      <c r="I62" s="100">
        <f t="shared" si="9"/>
        <v>0</v>
      </c>
      <c r="J62" s="74"/>
      <c r="K62" s="133">
        <v>0.6</v>
      </c>
      <c r="L62" s="146">
        <v>0.73</v>
      </c>
      <c r="M62" s="85"/>
    </row>
    <row r="63" spans="1:13" s="33" customFormat="1" ht="54">
      <c r="A63" s="95" t="s">
        <v>132</v>
      </c>
      <c r="B63" s="107" t="s">
        <v>68</v>
      </c>
      <c r="C63" s="112" t="s">
        <v>71</v>
      </c>
      <c r="D63" s="109" t="s">
        <v>72</v>
      </c>
      <c r="E63" s="96" t="s">
        <v>65</v>
      </c>
      <c r="F63" s="99">
        <v>45.69</v>
      </c>
      <c r="G63" s="144">
        <f>$G$18</f>
        <v>0</v>
      </c>
      <c r="H63" s="144">
        <f t="shared" si="8"/>
        <v>0</v>
      </c>
      <c r="I63" s="100">
        <f t="shared" si="9"/>
        <v>0</v>
      </c>
      <c r="J63" s="74"/>
      <c r="K63" s="133">
        <v>1249.36</v>
      </c>
      <c r="L63" s="146">
        <v>1519.85</v>
      </c>
      <c r="M63" s="85"/>
    </row>
    <row r="64" spans="1:13" s="33" customFormat="1" ht="27">
      <c r="A64" s="95" t="s">
        <v>133</v>
      </c>
      <c r="B64" s="107" t="s">
        <v>68</v>
      </c>
      <c r="C64" s="112" t="s">
        <v>75</v>
      </c>
      <c r="D64" s="109" t="s">
        <v>76</v>
      </c>
      <c r="E64" s="96" t="s">
        <v>67</v>
      </c>
      <c r="F64" s="99">
        <v>896.67</v>
      </c>
      <c r="G64" s="144">
        <f>$G$19</f>
        <v>0</v>
      </c>
      <c r="H64" s="144">
        <f t="shared" si="8"/>
        <v>0</v>
      </c>
      <c r="I64" s="100">
        <f t="shared" si="9"/>
        <v>0</v>
      </c>
      <c r="J64" s="74"/>
      <c r="K64" s="133">
        <v>1.21</v>
      </c>
      <c r="L64" s="146">
        <v>1.47</v>
      </c>
      <c r="M64" s="85"/>
    </row>
    <row r="65" spans="1:13" s="33" customFormat="1" ht="15">
      <c r="A65" s="95" t="s">
        <v>151</v>
      </c>
      <c r="B65" s="107" t="s">
        <v>35</v>
      </c>
      <c r="C65" s="113">
        <v>2</v>
      </c>
      <c r="D65" s="109" t="s">
        <v>81</v>
      </c>
      <c r="E65" s="96" t="s">
        <v>63</v>
      </c>
      <c r="F65" s="118">
        <v>6.17</v>
      </c>
      <c r="G65" s="144">
        <f>$G$20</f>
        <v>0</v>
      </c>
      <c r="H65" s="144">
        <f t="shared" si="8"/>
        <v>0</v>
      </c>
      <c r="I65" s="100">
        <f t="shared" si="9"/>
        <v>0</v>
      </c>
      <c r="J65" s="74"/>
      <c r="K65" s="133">
        <v>106.56</v>
      </c>
      <c r="L65" s="146">
        <v>129.63</v>
      </c>
      <c r="M65" s="85"/>
    </row>
    <row r="66" spans="1:13" s="35" customFormat="1" ht="40.5">
      <c r="A66" s="95" t="s">
        <v>152</v>
      </c>
      <c r="B66" s="107" t="s">
        <v>35</v>
      </c>
      <c r="C66" s="113">
        <v>3</v>
      </c>
      <c r="D66" s="109" t="s">
        <v>82</v>
      </c>
      <c r="E66" s="96" t="s">
        <v>63</v>
      </c>
      <c r="F66" s="118">
        <v>6.17</v>
      </c>
      <c r="G66" s="144">
        <f>$G$21</f>
        <v>0</v>
      </c>
      <c r="H66" s="144">
        <f t="shared" si="8"/>
        <v>0</v>
      </c>
      <c r="I66" s="100">
        <f t="shared" si="9"/>
        <v>0</v>
      </c>
      <c r="J66" s="110"/>
      <c r="K66" s="133">
        <v>6.02</v>
      </c>
      <c r="L66" s="146">
        <v>7.32</v>
      </c>
      <c r="M66" s="85"/>
    </row>
    <row r="67" spans="1:13" s="33" customFormat="1" ht="54">
      <c r="A67" s="95" t="s">
        <v>153</v>
      </c>
      <c r="B67" s="107" t="s">
        <v>35</v>
      </c>
      <c r="C67" s="113">
        <v>4</v>
      </c>
      <c r="D67" s="109" t="s">
        <v>85</v>
      </c>
      <c r="E67" s="96" t="s">
        <v>83</v>
      </c>
      <c r="F67" s="99">
        <v>2</v>
      </c>
      <c r="G67" s="144">
        <f>$G$22</f>
        <v>0</v>
      </c>
      <c r="H67" s="144">
        <f t="shared" si="8"/>
        <v>0</v>
      </c>
      <c r="I67" s="100">
        <f t="shared" si="9"/>
        <v>0</v>
      </c>
      <c r="J67" s="74"/>
      <c r="K67" s="133">
        <v>510.87</v>
      </c>
      <c r="L67" s="146">
        <v>621.47</v>
      </c>
      <c r="M67" s="85"/>
    </row>
    <row r="68" spans="1:13" s="33" customFormat="1" ht="14.25">
      <c r="A68" s="101" t="s">
        <v>54</v>
      </c>
      <c r="B68" s="102"/>
      <c r="C68" s="103"/>
      <c r="D68" s="104" t="s">
        <v>60</v>
      </c>
      <c r="E68" s="105"/>
      <c r="F68" s="106"/>
      <c r="G68" s="105"/>
      <c r="H68" s="105"/>
      <c r="I68" s="88">
        <f>SUM(I69:I73)</f>
        <v>0</v>
      </c>
      <c r="J68" s="74"/>
      <c r="K68" s="88"/>
      <c r="L68" s="146"/>
      <c r="M68" s="85"/>
    </row>
    <row r="69" spans="1:13" s="33" customFormat="1" ht="54">
      <c r="A69" s="95" t="s">
        <v>134</v>
      </c>
      <c r="B69" s="107" t="s">
        <v>35</v>
      </c>
      <c r="C69" s="108">
        <v>1</v>
      </c>
      <c r="D69" s="109" t="s">
        <v>79</v>
      </c>
      <c r="E69" s="96" t="s">
        <v>63</v>
      </c>
      <c r="F69" s="99">
        <v>160.49</v>
      </c>
      <c r="G69" s="144">
        <f>$G$15</f>
        <v>0</v>
      </c>
      <c r="H69" s="144">
        <f>ROUND(ROUND(G69,2)*($I$6+1),2)</f>
        <v>0</v>
      </c>
      <c r="I69" s="100">
        <f>ROUND(H69*F69,2)</f>
        <v>0</v>
      </c>
      <c r="J69" s="74"/>
      <c r="K69" s="133">
        <v>17.71</v>
      </c>
      <c r="L69" s="146">
        <v>21.54</v>
      </c>
      <c r="M69" s="85"/>
    </row>
    <row r="70" spans="1:13" s="33" customFormat="1" ht="27">
      <c r="A70" s="95" t="s">
        <v>135</v>
      </c>
      <c r="B70" s="107" t="s">
        <v>68</v>
      </c>
      <c r="C70" s="111" t="s">
        <v>73</v>
      </c>
      <c r="D70" s="109" t="s">
        <v>74</v>
      </c>
      <c r="E70" s="96" t="s">
        <v>64</v>
      </c>
      <c r="F70" s="99">
        <v>456.6</v>
      </c>
      <c r="G70" s="144">
        <f>$G$16</f>
        <v>0</v>
      </c>
      <c r="H70" s="144">
        <f>ROUND(ROUND(G70,2)*($I$6+1),2)</f>
        <v>0</v>
      </c>
      <c r="I70" s="100">
        <f>ROUND(H70*F70,2)</f>
        <v>0</v>
      </c>
      <c r="J70" s="74"/>
      <c r="K70" s="133">
        <v>1.97</v>
      </c>
      <c r="L70" s="146">
        <v>2.4</v>
      </c>
      <c r="M70" s="85"/>
    </row>
    <row r="71" spans="1:14" ht="27">
      <c r="A71" s="95" t="s">
        <v>136</v>
      </c>
      <c r="B71" s="107" t="s">
        <v>68</v>
      </c>
      <c r="C71" s="112" t="s">
        <v>77</v>
      </c>
      <c r="D71" s="109" t="s">
        <v>78</v>
      </c>
      <c r="E71" s="96" t="s">
        <v>66</v>
      </c>
      <c r="F71" s="99">
        <v>61.64</v>
      </c>
      <c r="G71" s="144">
        <f>$G$17</f>
        <v>0</v>
      </c>
      <c r="H71" s="144">
        <f>ROUND(ROUND(G71,2)*($I$6+1),2)</f>
        <v>0</v>
      </c>
      <c r="I71" s="100">
        <f>ROUND(H71*F71,2)</f>
        <v>0</v>
      </c>
      <c r="J71" s="74"/>
      <c r="K71" s="133">
        <v>0.6</v>
      </c>
      <c r="L71" s="148">
        <v>0.73</v>
      </c>
      <c r="M71" s="119"/>
      <c r="N71" s="19"/>
    </row>
    <row r="72" spans="1:14" ht="54">
      <c r="A72" s="95" t="s">
        <v>137</v>
      </c>
      <c r="B72" s="107" t="s">
        <v>68</v>
      </c>
      <c r="C72" s="112" t="s">
        <v>71</v>
      </c>
      <c r="D72" s="109" t="s">
        <v>72</v>
      </c>
      <c r="E72" s="96" t="s">
        <v>65</v>
      </c>
      <c r="F72" s="99">
        <v>22.83</v>
      </c>
      <c r="G72" s="144">
        <f>$G$18</f>
        <v>0</v>
      </c>
      <c r="H72" s="144">
        <f>ROUND(ROUND(G72,2)*($I$6+1),2)</f>
        <v>0</v>
      </c>
      <c r="I72" s="100">
        <f>ROUND(H72*F72,2)</f>
        <v>0</v>
      </c>
      <c r="J72" s="74"/>
      <c r="K72" s="133">
        <v>1249.36</v>
      </c>
      <c r="L72" s="148">
        <v>1519.85</v>
      </c>
      <c r="M72" s="119"/>
      <c r="N72" s="18"/>
    </row>
    <row r="73" spans="1:14" ht="27">
      <c r="A73" s="95" t="s">
        <v>138</v>
      </c>
      <c r="B73" s="107" t="s">
        <v>68</v>
      </c>
      <c r="C73" s="112" t="s">
        <v>75</v>
      </c>
      <c r="D73" s="109" t="s">
        <v>76</v>
      </c>
      <c r="E73" s="96" t="s">
        <v>67</v>
      </c>
      <c r="F73" s="99">
        <v>448.04</v>
      </c>
      <c r="G73" s="144">
        <f>$G$19</f>
        <v>0</v>
      </c>
      <c r="H73" s="144">
        <f>ROUND(ROUND(G73,2)*($I$6+1),2)</f>
        <v>0</v>
      </c>
      <c r="I73" s="100">
        <f>ROUND(H73*F73,2)</f>
        <v>0</v>
      </c>
      <c r="J73" s="120"/>
      <c r="K73" s="133">
        <v>1.21</v>
      </c>
      <c r="L73" s="148">
        <v>1.47</v>
      </c>
      <c r="M73" s="121"/>
      <c r="N73" s="18"/>
    </row>
    <row r="74" spans="1:13" s="49" customFormat="1" ht="18">
      <c r="A74" s="115">
        <v>3</v>
      </c>
      <c r="B74" s="139" t="s">
        <v>61</v>
      </c>
      <c r="C74" s="140"/>
      <c r="D74" s="140"/>
      <c r="E74" s="140"/>
      <c r="F74" s="140"/>
      <c r="G74" s="140"/>
      <c r="H74" s="134"/>
      <c r="I74" s="87">
        <f>I75+I77</f>
        <v>0</v>
      </c>
      <c r="J74" s="122"/>
      <c r="K74" s="87"/>
      <c r="L74" s="149"/>
      <c r="M74" s="123"/>
    </row>
    <row r="75" spans="1:13" s="33" customFormat="1" ht="14.25">
      <c r="A75" s="101" t="s">
        <v>94</v>
      </c>
      <c r="B75" s="102"/>
      <c r="C75" s="103"/>
      <c r="D75" s="104" t="s">
        <v>84</v>
      </c>
      <c r="E75" s="105"/>
      <c r="F75" s="106"/>
      <c r="G75" s="105"/>
      <c r="H75" s="105"/>
      <c r="I75" s="88">
        <f>SUM(I76)</f>
        <v>0</v>
      </c>
      <c r="J75" s="74"/>
      <c r="K75" s="88"/>
      <c r="L75" s="146"/>
      <c r="M75" s="85"/>
    </row>
    <row r="76" spans="1:13" s="32" customFormat="1" ht="67.5">
      <c r="A76" s="95" t="s">
        <v>98</v>
      </c>
      <c r="B76" s="96" t="s">
        <v>68</v>
      </c>
      <c r="C76" s="97" t="s">
        <v>69</v>
      </c>
      <c r="D76" s="98" t="s">
        <v>70</v>
      </c>
      <c r="E76" s="96" t="s">
        <v>64</v>
      </c>
      <c r="F76" s="99">
        <v>4.5</v>
      </c>
      <c r="G76" s="144">
        <f>$G$13</f>
        <v>0</v>
      </c>
      <c r="H76" s="144">
        <f>ROUND(ROUND(G76,2)*($I$6+1),2)</f>
        <v>0</v>
      </c>
      <c r="I76" s="100">
        <f>ROUND(H76*F76,2)</f>
        <v>0</v>
      </c>
      <c r="J76" s="74"/>
      <c r="K76" s="133">
        <v>193.82</v>
      </c>
      <c r="L76" s="146">
        <v>235.78</v>
      </c>
      <c r="M76" s="85"/>
    </row>
    <row r="77" spans="1:13" s="34" customFormat="1" ht="14.25">
      <c r="A77" s="101" t="s">
        <v>95</v>
      </c>
      <c r="B77" s="102"/>
      <c r="C77" s="103"/>
      <c r="D77" s="104" t="s">
        <v>62</v>
      </c>
      <c r="E77" s="105"/>
      <c r="F77" s="106"/>
      <c r="G77" s="105"/>
      <c r="H77" s="105"/>
      <c r="I77" s="88">
        <f>SUM(I78:I82)</f>
        <v>0</v>
      </c>
      <c r="J77" s="65"/>
      <c r="K77" s="88"/>
      <c r="L77" s="148"/>
      <c r="M77" s="124"/>
    </row>
    <row r="78" spans="1:13" s="32" customFormat="1" ht="54">
      <c r="A78" s="95" t="s">
        <v>99</v>
      </c>
      <c r="B78" s="107" t="s">
        <v>35</v>
      </c>
      <c r="C78" s="108">
        <v>1</v>
      </c>
      <c r="D78" s="109" t="s">
        <v>79</v>
      </c>
      <c r="E78" s="96" t="s">
        <v>63</v>
      </c>
      <c r="F78" s="99">
        <v>278.32</v>
      </c>
      <c r="G78" s="144">
        <f>$G$15</f>
        <v>0</v>
      </c>
      <c r="H78" s="144">
        <f>ROUND(ROUND(G78,2)*($I$6+1),2)</f>
        <v>0</v>
      </c>
      <c r="I78" s="100">
        <f>ROUND(H78*F78,2)</f>
        <v>0</v>
      </c>
      <c r="J78" s="74"/>
      <c r="K78" s="133">
        <v>17.71</v>
      </c>
      <c r="L78" s="146">
        <v>21.54</v>
      </c>
      <c r="M78" s="85"/>
    </row>
    <row r="79" spans="1:17" s="17" customFormat="1" ht="27">
      <c r="A79" s="95" t="s">
        <v>110</v>
      </c>
      <c r="B79" s="107" t="s">
        <v>68</v>
      </c>
      <c r="C79" s="111" t="s">
        <v>73</v>
      </c>
      <c r="D79" s="109" t="s">
        <v>74</v>
      </c>
      <c r="E79" s="96" t="s">
        <v>64</v>
      </c>
      <c r="F79" s="99">
        <v>774.52</v>
      </c>
      <c r="G79" s="144">
        <f>$G$16</f>
        <v>0</v>
      </c>
      <c r="H79" s="144">
        <f>ROUND(ROUND(G79,2)*($I$6+1),2)</f>
        <v>0</v>
      </c>
      <c r="I79" s="100">
        <f>ROUND(H79*F79,2)</f>
        <v>0</v>
      </c>
      <c r="J79" s="125"/>
      <c r="K79" s="133">
        <v>1.97</v>
      </c>
      <c r="L79" s="148">
        <v>2.4</v>
      </c>
      <c r="M79" s="119"/>
      <c r="N79" s="18"/>
      <c r="Q79" s="18"/>
    </row>
    <row r="80" spans="1:14" ht="27">
      <c r="A80" s="95" t="s">
        <v>111</v>
      </c>
      <c r="B80" s="107" t="s">
        <v>68</v>
      </c>
      <c r="C80" s="112" t="s">
        <v>77</v>
      </c>
      <c r="D80" s="109" t="s">
        <v>78</v>
      </c>
      <c r="E80" s="96" t="s">
        <v>66</v>
      </c>
      <c r="F80" s="99">
        <v>104.56</v>
      </c>
      <c r="G80" s="144">
        <f>$G$17</f>
        <v>0</v>
      </c>
      <c r="H80" s="144">
        <f>ROUND(ROUND(G80,2)*($I$6+1),2)</f>
        <v>0</v>
      </c>
      <c r="I80" s="100">
        <f>ROUND(H80*F80,2)</f>
        <v>0</v>
      </c>
      <c r="J80" s="74"/>
      <c r="K80" s="133">
        <v>0.6</v>
      </c>
      <c r="L80" s="148">
        <v>0.73</v>
      </c>
      <c r="M80" s="119"/>
      <c r="N80" s="19"/>
    </row>
    <row r="81" spans="1:14" ht="54">
      <c r="A81" s="95" t="s">
        <v>112</v>
      </c>
      <c r="B81" s="107" t="s">
        <v>68</v>
      </c>
      <c r="C81" s="112" t="s">
        <v>71</v>
      </c>
      <c r="D81" s="109" t="s">
        <v>72</v>
      </c>
      <c r="E81" s="96" t="s">
        <v>65</v>
      </c>
      <c r="F81" s="99">
        <v>38.73</v>
      </c>
      <c r="G81" s="144">
        <f>$G$18</f>
        <v>0</v>
      </c>
      <c r="H81" s="144">
        <f>ROUND(ROUND(G81,2)*($I$6+1),2)</f>
        <v>0</v>
      </c>
      <c r="I81" s="100">
        <f>ROUND(H81*F81,2)</f>
        <v>0</v>
      </c>
      <c r="J81" s="74"/>
      <c r="K81" s="133">
        <v>1249.36</v>
      </c>
      <c r="L81" s="148">
        <v>1519.85</v>
      </c>
      <c r="M81" s="119"/>
      <c r="N81" s="18"/>
    </row>
    <row r="82" spans="1:14" ht="27">
      <c r="A82" s="95" t="s">
        <v>113</v>
      </c>
      <c r="B82" s="107" t="s">
        <v>68</v>
      </c>
      <c r="C82" s="112" t="s">
        <v>75</v>
      </c>
      <c r="D82" s="109" t="s">
        <v>76</v>
      </c>
      <c r="E82" s="96" t="s">
        <v>67</v>
      </c>
      <c r="F82" s="99">
        <v>760.08</v>
      </c>
      <c r="G82" s="144">
        <f>$G$19</f>
        <v>0</v>
      </c>
      <c r="H82" s="144">
        <f>ROUND(ROUND(G82,2)*($I$6+1),2)</f>
        <v>0</v>
      </c>
      <c r="I82" s="100">
        <f>ROUND(H82*F82,2)</f>
        <v>0</v>
      </c>
      <c r="J82" s="120"/>
      <c r="K82" s="133">
        <v>1.21</v>
      </c>
      <c r="L82" s="148">
        <v>1.47</v>
      </c>
      <c r="M82" s="121"/>
      <c r="N82" s="18"/>
    </row>
    <row r="83" spans="1:14" ht="18">
      <c r="A83" s="115">
        <v>4</v>
      </c>
      <c r="B83" s="139" t="s">
        <v>162</v>
      </c>
      <c r="C83" s="140"/>
      <c r="D83" s="140"/>
      <c r="E83" s="140"/>
      <c r="F83" s="140"/>
      <c r="G83" s="141"/>
      <c r="H83" s="134"/>
      <c r="I83" s="87">
        <f>I84+I86</f>
        <v>0</v>
      </c>
      <c r="J83" s="126"/>
      <c r="K83" s="87"/>
      <c r="L83" s="146"/>
      <c r="M83" s="127"/>
      <c r="N83" s="18"/>
    </row>
    <row r="84" spans="1:14" ht="14.25">
      <c r="A84" s="101" t="s">
        <v>96</v>
      </c>
      <c r="B84" s="102"/>
      <c r="C84" s="103"/>
      <c r="D84" s="104" t="s">
        <v>84</v>
      </c>
      <c r="E84" s="105"/>
      <c r="F84" s="106"/>
      <c r="G84" s="105"/>
      <c r="H84" s="105"/>
      <c r="I84" s="88">
        <f>SUM(I85)</f>
        <v>0</v>
      </c>
      <c r="J84" s="74"/>
      <c r="K84" s="88"/>
      <c r="L84" s="146"/>
      <c r="M84" s="127"/>
      <c r="N84" s="18"/>
    </row>
    <row r="85" spans="1:14" ht="67.5">
      <c r="A85" s="95" t="s">
        <v>100</v>
      </c>
      <c r="B85" s="96" t="s">
        <v>68</v>
      </c>
      <c r="C85" s="97" t="s">
        <v>69</v>
      </c>
      <c r="D85" s="98" t="s">
        <v>70</v>
      </c>
      <c r="E85" s="96" t="s">
        <v>64</v>
      </c>
      <c r="F85" s="99">
        <v>4.5</v>
      </c>
      <c r="G85" s="144">
        <f>$G$13</f>
        <v>0</v>
      </c>
      <c r="H85" s="144">
        <f>ROUND(ROUND(G85,2)*($I$6+1),2)</f>
        <v>0</v>
      </c>
      <c r="I85" s="100">
        <f>ROUND(H85*F85,2)</f>
        <v>0</v>
      </c>
      <c r="J85" s="74"/>
      <c r="K85" s="133">
        <v>193.82</v>
      </c>
      <c r="L85" s="146">
        <v>235.78</v>
      </c>
      <c r="M85" s="127"/>
      <c r="N85" s="18"/>
    </row>
    <row r="86" spans="1:15" s="48" customFormat="1" ht="16.5">
      <c r="A86" s="101" t="s">
        <v>97</v>
      </c>
      <c r="B86" s="102"/>
      <c r="C86" s="103"/>
      <c r="D86" s="104" t="s">
        <v>128</v>
      </c>
      <c r="E86" s="105"/>
      <c r="F86" s="106"/>
      <c r="G86" s="105"/>
      <c r="H86" s="105"/>
      <c r="I86" s="88">
        <f>SUM(I87:I91)</f>
        <v>0</v>
      </c>
      <c r="J86" s="122"/>
      <c r="K86" s="88"/>
      <c r="L86" s="149"/>
      <c r="M86" s="128"/>
      <c r="N86" s="52"/>
      <c r="O86" s="51"/>
    </row>
    <row r="87" spans="1:14" ht="54">
      <c r="A87" s="95" t="s">
        <v>101</v>
      </c>
      <c r="B87" s="107" t="s">
        <v>35</v>
      </c>
      <c r="C87" s="108">
        <v>1</v>
      </c>
      <c r="D87" s="109" t="s">
        <v>79</v>
      </c>
      <c r="E87" s="96" t="s">
        <v>63</v>
      </c>
      <c r="F87" s="99">
        <v>232</v>
      </c>
      <c r="G87" s="144">
        <f>$G$15</f>
        <v>0</v>
      </c>
      <c r="H87" s="144">
        <f>ROUND(ROUND(G87,2)*($I$6+1),2)</f>
        <v>0</v>
      </c>
      <c r="I87" s="100">
        <f>ROUND(H87*F87,2)</f>
        <v>0</v>
      </c>
      <c r="J87" s="74"/>
      <c r="K87" s="133">
        <v>17.71</v>
      </c>
      <c r="L87" s="146">
        <v>21.54</v>
      </c>
      <c r="M87" s="127"/>
      <c r="N87" s="18"/>
    </row>
    <row r="88" spans="1:14" ht="27">
      <c r="A88" s="95" t="s">
        <v>114</v>
      </c>
      <c r="B88" s="107" t="s">
        <v>68</v>
      </c>
      <c r="C88" s="111" t="s">
        <v>73</v>
      </c>
      <c r="D88" s="109" t="s">
        <v>74</v>
      </c>
      <c r="E88" s="96" t="s">
        <v>64</v>
      </c>
      <c r="F88" s="99">
        <v>672.82</v>
      </c>
      <c r="G88" s="144">
        <f>$G$16</f>
        <v>0</v>
      </c>
      <c r="H88" s="144">
        <f>ROUND(ROUND(G88,2)*($I$6+1),2)</f>
        <v>0</v>
      </c>
      <c r="I88" s="100">
        <f>ROUND(H88*F88,2)</f>
        <v>0</v>
      </c>
      <c r="J88" s="74"/>
      <c r="K88" s="133">
        <v>1.97</v>
      </c>
      <c r="L88" s="146">
        <v>2.4</v>
      </c>
      <c r="M88" s="127"/>
      <c r="N88" s="18"/>
    </row>
    <row r="89" spans="1:15" s="25" customFormat="1" ht="27">
      <c r="A89" s="95" t="s">
        <v>115</v>
      </c>
      <c r="B89" s="107" t="s">
        <v>68</v>
      </c>
      <c r="C89" s="112" t="s">
        <v>77</v>
      </c>
      <c r="D89" s="109" t="s">
        <v>78</v>
      </c>
      <c r="E89" s="96" t="s">
        <v>66</v>
      </c>
      <c r="F89" s="99">
        <v>90.83</v>
      </c>
      <c r="G89" s="144">
        <f>$G$17</f>
        <v>0</v>
      </c>
      <c r="H89" s="144">
        <f>ROUND(ROUND(G89,2)*($I$6+1),2)</f>
        <v>0</v>
      </c>
      <c r="I89" s="100">
        <f>ROUND(H89*F89,2)</f>
        <v>0</v>
      </c>
      <c r="J89" s="74"/>
      <c r="K89" s="133">
        <v>0.6</v>
      </c>
      <c r="L89" s="146">
        <v>0.73</v>
      </c>
      <c r="M89" s="127"/>
      <c r="N89" s="18"/>
      <c r="O89" s="27"/>
    </row>
    <row r="90" spans="1:14" ht="54">
      <c r="A90" s="95" t="s">
        <v>116</v>
      </c>
      <c r="B90" s="107" t="s">
        <v>68</v>
      </c>
      <c r="C90" s="112" t="s">
        <v>71</v>
      </c>
      <c r="D90" s="109" t="s">
        <v>72</v>
      </c>
      <c r="E90" s="96" t="s">
        <v>65</v>
      </c>
      <c r="F90" s="99">
        <v>33.64</v>
      </c>
      <c r="G90" s="144">
        <f>$G$18</f>
        <v>0</v>
      </c>
      <c r="H90" s="144">
        <f>ROUND(ROUND(G90,2)*($I$6+1),2)</f>
        <v>0</v>
      </c>
      <c r="I90" s="100">
        <f>ROUND(H90*F90,2)</f>
        <v>0</v>
      </c>
      <c r="J90" s="74"/>
      <c r="K90" s="133">
        <v>1249.36</v>
      </c>
      <c r="L90" s="146">
        <v>1519.85</v>
      </c>
      <c r="M90" s="127"/>
      <c r="N90" s="18"/>
    </row>
    <row r="91" spans="1:18" s="15" customFormat="1" ht="27.75" thickBot="1">
      <c r="A91" s="95" t="s">
        <v>117</v>
      </c>
      <c r="B91" s="107" t="s">
        <v>68</v>
      </c>
      <c r="C91" s="112" t="s">
        <v>75</v>
      </c>
      <c r="D91" s="109" t="s">
        <v>76</v>
      </c>
      <c r="E91" s="96" t="s">
        <v>67</v>
      </c>
      <c r="F91" s="99">
        <v>660.19</v>
      </c>
      <c r="G91" s="144">
        <f>$G$19</f>
        <v>0</v>
      </c>
      <c r="H91" s="144">
        <f>ROUND(ROUND(G91,2)*($I$6+1),2)</f>
        <v>0</v>
      </c>
      <c r="I91" s="100">
        <f>ROUND(H91*F91,2)</f>
        <v>0</v>
      </c>
      <c r="J91" s="74"/>
      <c r="K91" s="133">
        <v>1.21</v>
      </c>
      <c r="L91" s="146">
        <v>1.47</v>
      </c>
      <c r="M91" s="127"/>
      <c r="N91" s="18"/>
      <c r="P91" s="14"/>
      <c r="Q91" s="14"/>
      <c r="R91" s="14"/>
    </row>
    <row r="92" spans="1:18" s="15" customFormat="1" ht="18.75" thickBot="1">
      <c r="A92" s="257" t="s">
        <v>27</v>
      </c>
      <c r="B92" s="258"/>
      <c r="C92" s="258"/>
      <c r="D92" s="258"/>
      <c r="E92" s="258"/>
      <c r="F92" s="258"/>
      <c r="G92" s="258"/>
      <c r="H92" s="135"/>
      <c r="I92" s="129">
        <f>I83+I74+I32+I11</f>
        <v>0</v>
      </c>
      <c r="J92" s="130"/>
      <c r="K92" s="129"/>
      <c r="L92" s="146"/>
      <c r="M92" s="127"/>
      <c r="N92" s="18"/>
      <c r="P92" s="14"/>
      <c r="Q92" s="14"/>
      <c r="R92" s="14"/>
    </row>
    <row r="93" spans="1:18" s="15" customFormat="1" ht="13.5">
      <c r="A93" s="151"/>
      <c r="B93" s="152"/>
      <c r="C93" s="152"/>
      <c r="D93" s="153"/>
      <c r="E93" s="152"/>
      <c r="F93" s="154"/>
      <c r="G93" s="155"/>
      <c r="H93" s="155"/>
      <c r="I93" s="156"/>
      <c r="J93" s="130"/>
      <c r="K93" s="130"/>
      <c r="L93" s="146"/>
      <c r="M93" s="127"/>
      <c r="N93" s="18"/>
      <c r="P93" s="14"/>
      <c r="Q93" s="14"/>
      <c r="R93" s="14"/>
    </row>
    <row r="94" spans="1:18" s="15" customFormat="1" ht="13.5">
      <c r="A94" s="157" t="s">
        <v>163</v>
      </c>
      <c r="B94" s="158"/>
      <c r="C94" s="158"/>
      <c r="D94" s="159"/>
      <c r="E94" s="160"/>
      <c r="F94" s="161"/>
      <c r="G94" s="162"/>
      <c r="H94" s="162"/>
      <c r="I94" s="163"/>
      <c r="J94" s="130"/>
      <c r="K94" s="130" t="s">
        <v>18</v>
      </c>
      <c r="L94" s="146"/>
      <c r="M94" s="127"/>
      <c r="P94" s="14"/>
      <c r="Q94" s="14"/>
      <c r="R94" s="14"/>
    </row>
    <row r="95" spans="1:18" s="15" customFormat="1" ht="13.5">
      <c r="A95" s="164"/>
      <c r="B95" s="158"/>
      <c r="C95" s="158"/>
      <c r="D95" s="159"/>
      <c r="E95" s="160"/>
      <c r="F95" s="161"/>
      <c r="G95" s="162"/>
      <c r="H95" s="162"/>
      <c r="I95" s="163"/>
      <c r="J95" s="130"/>
      <c r="K95" s="130"/>
      <c r="L95" s="146"/>
      <c r="M95" s="127"/>
      <c r="P95" s="14"/>
      <c r="Q95" s="14"/>
      <c r="R95" s="14"/>
    </row>
    <row r="96" spans="1:13" ht="13.5">
      <c r="A96" s="164"/>
      <c r="B96" s="158"/>
      <c r="C96" s="158"/>
      <c r="D96" s="159"/>
      <c r="E96" s="160"/>
      <c r="F96" s="161"/>
      <c r="G96" s="162"/>
      <c r="H96" s="162"/>
      <c r="I96" s="163"/>
      <c r="J96" s="74"/>
      <c r="K96" s="125"/>
      <c r="L96" s="146"/>
      <c r="M96" s="127"/>
    </row>
    <row r="97" spans="1:13" ht="13.5">
      <c r="A97" s="164"/>
      <c r="B97" s="284" t="s">
        <v>164</v>
      </c>
      <c r="C97" s="284"/>
      <c r="D97" s="165"/>
      <c r="E97" s="259" t="s">
        <v>165</v>
      </c>
      <c r="F97" s="260"/>
      <c r="G97" s="260"/>
      <c r="H97" s="260"/>
      <c r="I97" s="163"/>
      <c r="J97" s="74"/>
      <c r="K97" s="125"/>
      <c r="L97" s="146"/>
      <c r="M97" s="127"/>
    </row>
    <row r="98" spans="1:13" ht="13.5">
      <c r="A98" s="166"/>
      <c r="B98" s="247" t="s">
        <v>166</v>
      </c>
      <c r="C98" s="247"/>
      <c r="D98" s="165"/>
      <c r="E98" s="247" t="s">
        <v>167</v>
      </c>
      <c r="F98" s="248"/>
      <c r="G98" s="248"/>
      <c r="H98" s="248"/>
      <c r="I98" s="167"/>
      <c r="J98" s="74"/>
      <c r="K98" s="125"/>
      <c r="L98" s="146"/>
      <c r="M98" s="127"/>
    </row>
    <row r="99" spans="1:13" ht="16.5">
      <c r="A99" s="166"/>
      <c r="B99" s="247" t="s">
        <v>168</v>
      </c>
      <c r="C99" s="247"/>
      <c r="D99" s="165"/>
      <c r="E99" s="249"/>
      <c r="F99" s="249"/>
      <c r="G99" s="249"/>
      <c r="H99" s="165"/>
      <c r="I99" s="168"/>
      <c r="J99" s="74"/>
      <c r="K99" s="125"/>
      <c r="L99" s="146"/>
      <c r="M99" s="127"/>
    </row>
    <row r="100" spans="1:18" s="15" customFormat="1" ht="16.5">
      <c r="A100" s="166"/>
      <c r="B100" s="169"/>
      <c r="C100" s="169"/>
      <c r="D100" s="269"/>
      <c r="E100" s="269"/>
      <c r="F100" s="270"/>
      <c r="G100" s="270"/>
      <c r="H100" s="170"/>
      <c r="I100" s="168"/>
      <c r="J100" s="131"/>
      <c r="K100" s="125"/>
      <c r="L100" s="146"/>
      <c r="M100" s="127"/>
      <c r="P100" s="14"/>
      <c r="Q100" s="14"/>
      <c r="R100" s="14"/>
    </row>
    <row r="101" spans="1:18" s="15" customFormat="1" ht="14.25">
      <c r="A101" s="171"/>
      <c r="B101" s="271"/>
      <c r="C101" s="271"/>
      <c r="D101" s="172"/>
      <c r="E101" s="173"/>
      <c r="F101" s="174"/>
      <c r="G101" s="175"/>
      <c r="H101" s="175"/>
      <c r="I101" s="176"/>
      <c r="J101" s="29"/>
      <c r="L101" s="150"/>
      <c r="M101" s="16"/>
      <c r="P101" s="14"/>
      <c r="Q101" s="14"/>
      <c r="R101" s="14"/>
    </row>
    <row r="102" spans="1:9" ht="14.25">
      <c r="A102" s="177"/>
      <c r="B102" s="272"/>
      <c r="C102" s="272"/>
      <c r="D102" s="178"/>
      <c r="E102" s="179"/>
      <c r="F102" s="180"/>
      <c r="G102" s="181"/>
      <c r="H102" s="181"/>
      <c r="I102" s="182"/>
    </row>
    <row r="107" ht="13.5">
      <c r="I107" s="44">
        <v>1201737.6</v>
      </c>
    </row>
    <row r="108" ht="13.5">
      <c r="I108" s="44"/>
    </row>
    <row r="109" ht="13.5">
      <c r="I109" s="45"/>
    </row>
    <row r="110" ht="13.5">
      <c r="I110" s="44"/>
    </row>
    <row r="115" spans="1:8" ht="13.5">
      <c r="A115" s="20"/>
      <c r="B115" s="14"/>
      <c r="C115" s="14"/>
      <c r="F115" s="30"/>
      <c r="G115" s="28"/>
      <c r="H115" s="28"/>
    </row>
    <row r="116" spans="1:8" ht="13.5">
      <c r="A116" s="20"/>
      <c r="B116" s="14"/>
      <c r="C116" s="14"/>
      <c r="F116" s="30"/>
      <c r="G116" s="28"/>
      <c r="H116" s="28"/>
    </row>
    <row r="122" spans="1:18" s="15" customFormat="1" ht="13.5">
      <c r="A122" s="22"/>
      <c r="B122" s="23"/>
      <c r="C122" s="23"/>
      <c r="D122" s="24"/>
      <c r="E122" s="25"/>
      <c r="F122" s="31"/>
      <c r="G122" s="26"/>
      <c r="H122" s="26"/>
      <c r="I122" s="43"/>
      <c r="J122" s="21"/>
      <c r="L122" s="150"/>
      <c r="M122" s="16"/>
      <c r="P122" s="14"/>
      <c r="Q122" s="14"/>
      <c r="R122" s="14"/>
    </row>
    <row r="127" spans="1:18" s="15" customFormat="1" ht="13.5">
      <c r="A127" s="22"/>
      <c r="B127" s="23"/>
      <c r="C127" s="23"/>
      <c r="D127" s="24"/>
      <c r="E127" s="25"/>
      <c r="F127" s="31"/>
      <c r="G127" s="26"/>
      <c r="H127" s="26"/>
      <c r="I127" s="43"/>
      <c r="J127" s="21"/>
      <c r="L127" s="150"/>
      <c r="M127" s="16"/>
      <c r="P127" s="14"/>
      <c r="Q127" s="14"/>
      <c r="R127" s="14"/>
    </row>
    <row r="137" spans="1:8" ht="13.5">
      <c r="A137" s="20"/>
      <c r="B137" s="14"/>
      <c r="C137" s="14"/>
      <c r="F137" s="30"/>
      <c r="G137" s="28"/>
      <c r="H137" s="28"/>
    </row>
    <row r="142" spans="1:8" ht="13.5">
      <c r="A142" s="20"/>
      <c r="B142" s="14"/>
      <c r="C142" s="14"/>
      <c r="F142" s="30"/>
      <c r="G142" s="28"/>
      <c r="H142" s="28"/>
    </row>
  </sheetData>
  <sheetProtection password="E793" sheet="1" selectLockedCells="1"/>
  <mergeCells count="27">
    <mergeCell ref="D100:E100"/>
    <mergeCell ref="F100:G100"/>
    <mergeCell ref="B101:C101"/>
    <mergeCell ref="B102:C102"/>
    <mergeCell ref="A1:I1"/>
    <mergeCell ref="A2:I2"/>
    <mergeCell ref="B3:I3"/>
    <mergeCell ref="B4:E4"/>
    <mergeCell ref="F4:G5"/>
    <mergeCell ref="B97:C97"/>
    <mergeCell ref="E97:H97"/>
    <mergeCell ref="B6:E6"/>
    <mergeCell ref="F6:G6"/>
    <mergeCell ref="J6:M6"/>
    <mergeCell ref="J7:M7"/>
    <mergeCell ref="A7:B7"/>
    <mergeCell ref="C7:E7"/>
    <mergeCell ref="B98:C98"/>
    <mergeCell ref="E98:H98"/>
    <mergeCell ref="B99:C99"/>
    <mergeCell ref="E99:G99"/>
    <mergeCell ref="I4:I5"/>
    <mergeCell ref="F7:G7"/>
    <mergeCell ref="D9:E9"/>
    <mergeCell ref="B10:G10"/>
    <mergeCell ref="B5:E5"/>
    <mergeCell ref="A92:G92"/>
  </mergeCells>
  <conditionalFormatting sqref="F8:H9">
    <cfRule type="cellIs" priority="5" dxfId="5" operator="equal" stopIfTrue="1">
      <formula>0</formula>
    </cfRule>
  </conditionalFormatting>
  <conditionalFormatting sqref="J6:M6">
    <cfRule type="expression" priority="4" dxfId="6" stopIfTrue="1">
      <formula>$I6&lt;&gt;""</formula>
    </cfRule>
  </conditionalFormatting>
  <conditionalFormatting sqref="J7:M7">
    <cfRule type="expression" priority="3" dxfId="6" stopIfTrue="1">
      <formula>$I7&lt;&gt;""</formula>
    </cfRule>
  </conditionalFormatting>
  <conditionalFormatting sqref="K9">
    <cfRule type="cellIs" priority="2" dxfId="5" operator="equal" stopIfTrue="1">
      <formula>0</formula>
    </cfRule>
  </conditionalFormatting>
  <conditionalFormatting sqref="G13 G15:G22 G85 G87:G91 G76 G34 G78:G82 G69:G73 G60:G67 G54:G58 G45:G52 G36:G43 G24:G31">
    <cfRule type="expression" priority="1" dxfId="0" stopIfTrue="1">
      <formula>H13&gt;L13</formula>
    </cfRule>
  </conditionalFormatting>
  <printOptions horizontalCentered="1"/>
  <pageMargins left="0.2362204724409449" right="0.2362204724409449" top="0.7480314960629921" bottom="0.7480314960629921" header="0.31496062992125984" footer="0.31496062992125984"/>
  <pageSetup fitToHeight="9" horizontalDpi="600" verticalDpi="600" orientation="landscape" paperSize="9" scale="64" r:id="rId3"/>
  <headerFooter alignWithMargins="0">
    <oddFooter>&amp;CPágina &amp;P de &amp;N</oddFooter>
  </headerFooter>
  <rowBreaks count="1" manualBreakCount="1">
    <brk id="77" max="12" man="1"/>
  </rowBreaks>
  <colBreaks count="1" manualBreakCount="1">
    <brk id="9" max="106" man="1"/>
  </colBreaks>
  <legacyDrawing r:id="rId2"/>
</worksheet>
</file>

<file path=xl/worksheets/sheet2.xml><?xml version="1.0" encoding="utf-8"?>
<worksheet xmlns="http://schemas.openxmlformats.org/spreadsheetml/2006/main" xmlns:r="http://schemas.openxmlformats.org/officeDocument/2006/relationships">
  <sheetPr>
    <tabColor rgb="FFFFC000"/>
  </sheetPr>
  <dimension ref="A1:N41"/>
  <sheetViews>
    <sheetView showGridLines="0" view="pageBreakPreview" zoomScale="80" zoomScaleSheetLayoutView="80" zoomScalePageLayoutView="0" workbookViewId="0" topLeftCell="A13">
      <selection activeCell="H12" sqref="H12"/>
    </sheetView>
  </sheetViews>
  <sheetFormatPr defaultColWidth="11.00390625" defaultRowHeight="15"/>
  <cols>
    <col min="1" max="1" width="14.421875" style="8" customWidth="1"/>
    <col min="2" max="2" width="11.00390625" style="8" customWidth="1"/>
    <col min="3" max="3" width="24.140625" style="8" customWidth="1"/>
    <col min="4" max="4" width="16.7109375" style="8" customWidth="1"/>
    <col min="5" max="5" width="11.57421875" style="8" customWidth="1"/>
    <col min="6" max="6" width="16.140625" style="8" customWidth="1"/>
    <col min="7" max="7" width="13.421875" style="8" bestFit="1" customWidth="1"/>
    <col min="8" max="8" width="18.00390625" style="8" customWidth="1"/>
    <col min="9" max="9" width="15.140625" style="8" bestFit="1" customWidth="1"/>
    <col min="10" max="10" width="16.7109375" style="8" customWidth="1"/>
    <col min="11" max="11" width="15.140625" style="8" bestFit="1" customWidth="1"/>
    <col min="12" max="12" width="10.00390625" style="244" bestFit="1" customWidth="1"/>
    <col min="13" max="244" width="9.140625" style="8" customWidth="1"/>
    <col min="245" max="245" width="14.421875" style="8" customWidth="1"/>
    <col min="246" max="16384" width="11.00390625" style="8" customWidth="1"/>
  </cols>
  <sheetData>
    <row r="1" spans="1:12" ht="18" customHeight="1" thickBot="1">
      <c r="A1" s="285" t="s">
        <v>3</v>
      </c>
      <c r="B1" s="286"/>
      <c r="C1" s="286"/>
      <c r="D1" s="286"/>
      <c r="E1" s="286"/>
      <c r="F1" s="286"/>
      <c r="G1" s="286"/>
      <c r="H1" s="286"/>
      <c r="I1" s="286"/>
      <c r="J1" s="286"/>
      <c r="K1" s="287"/>
      <c r="L1" s="233"/>
    </row>
    <row r="2" spans="1:12" ht="12.75">
      <c r="A2" s="207"/>
      <c r="B2" s="1"/>
      <c r="C2" s="2"/>
      <c r="D2" s="2"/>
      <c r="E2" s="3"/>
      <c r="F2" s="4"/>
      <c r="G2" s="54"/>
      <c r="H2" s="54"/>
      <c r="I2" s="54"/>
      <c r="J2" s="55"/>
      <c r="K2" s="208"/>
      <c r="L2" s="233"/>
    </row>
    <row r="3" spans="1:12" ht="12.75">
      <c r="A3" s="306" t="s">
        <v>4</v>
      </c>
      <c r="B3" s="304"/>
      <c r="C3" s="39"/>
      <c r="D3" s="5"/>
      <c r="E3" s="6"/>
      <c r="F3" s="55"/>
      <c r="G3" s="56"/>
      <c r="H3" s="56"/>
      <c r="I3" s="56"/>
      <c r="J3" s="56"/>
      <c r="K3" s="209"/>
      <c r="L3" s="233"/>
    </row>
    <row r="4" spans="1:12" ht="12.75">
      <c r="A4" s="306"/>
      <c r="B4" s="304"/>
      <c r="C4" s="304"/>
      <c r="D4" s="304"/>
      <c r="E4" s="304"/>
      <c r="F4" s="304"/>
      <c r="G4" s="304"/>
      <c r="H4" s="304"/>
      <c r="I4" s="304"/>
      <c r="J4" s="304"/>
      <c r="K4" s="210"/>
      <c r="L4" s="233"/>
    </row>
    <row r="5" spans="1:12" ht="12.75">
      <c r="A5" s="211" t="s">
        <v>29</v>
      </c>
      <c r="B5" s="304" t="s">
        <v>43</v>
      </c>
      <c r="C5" s="304"/>
      <c r="D5" s="304"/>
      <c r="E5" s="304"/>
      <c r="F5" s="304"/>
      <c r="G5" s="7" t="s">
        <v>26</v>
      </c>
      <c r="H5" s="304" t="s">
        <v>44</v>
      </c>
      <c r="I5" s="304"/>
      <c r="J5" s="304"/>
      <c r="K5" s="305"/>
      <c r="L5" s="233"/>
    </row>
    <row r="6" spans="1:12" ht="12.75">
      <c r="A6" s="212"/>
      <c r="B6" s="57"/>
      <c r="C6" s="57"/>
      <c r="D6" s="57"/>
      <c r="E6" s="58"/>
      <c r="F6" s="59"/>
      <c r="G6" s="59"/>
      <c r="H6" s="59"/>
      <c r="I6" s="59"/>
      <c r="J6" s="59"/>
      <c r="K6" s="213"/>
      <c r="L6" s="233"/>
    </row>
    <row r="7" spans="1:12" ht="12.75" customHeight="1">
      <c r="A7" s="307" t="s">
        <v>0</v>
      </c>
      <c r="B7" s="288" t="s">
        <v>5</v>
      </c>
      <c r="C7" s="288"/>
      <c r="D7" s="288" t="s">
        <v>6</v>
      </c>
      <c r="E7" s="288" t="s">
        <v>7</v>
      </c>
      <c r="F7" s="308" t="s">
        <v>8</v>
      </c>
      <c r="G7" s="308"/>
      <c r="H7" s="308"/>
      <c r="I7" s="308"/>
      <c r="J7" s="308"/>
      <c r="K7" s="309"/>
      <c r="L7" s="233"/>
    </row>
    <row r="8" spans="1:12" ht="12.75">
      <c r="A8" s="307"/>
      <c r="B8" s="288"/>
      <c r="C8" s="288"/>
      <c r="D8" s="288"/>
      <c r="E8" s="288"/>
      <c r="F8" s="288" t="s">
        <v>9</v>
      </c>
      <c r="G8" s="288"/>
      <c r="H8" s="288" t="s">
        <v>10</v>
      </c>
      <c r="I8" s="288"/>
      <c r="J8" s="288" t="s">
        <v>11</v>
      </c>
      <c r="K8" s="292"/>
      <c r="L8" s="233"/>
    </row>
    <row r="9" spans="1:12" ht="12.75">
      <c r="A9" s="307"/>
      <c r="B9" s="288"/>
      <c r="C9" s="288"/>
      <c r="D9" s="288"/>
      <c r="E9" s="288"/>
      <c r="F9" s="137" t="s">
        <v>12</v>
      </c>
      <c r="G9" s="137" t="s">
        <v>13</v>
      </c>
      <c r="H9" s="137" t="s">
        <v>12</v>
      </c>
      <c r="I9" s="137" t="s">
        <v>13</v>
      </c>
      <c r="J9" s="137" t="s">
        <v>12</v>
      </c>
      <c r="K9" s="214" t="s">
        <v>13</v>
      </c>
      <c r="L9" s="233"/>
    </row>
    <row r="10" spans="1:12" ht="20.25" customHeight="1">
      <c r="A10" s="215" t="s">
        <v>124</v>
      </c>
      <c r="B10" s="301" t="s">
        <v>80</v>
      </c>
      <c r="C10" s="302"/>
      <c r="D10" s="302"/>
      <c r="E10" s="302"/>
      <c r="F10" s="302"/>
      <c r="G10" s="302"/>
      <c r="H10" s="302"/>
      <c r="I10" s="302"/>
      <c r="J10" s="302"/>
      <c r="K10" s="303"/>
      <c r="L10" s="233"/>
    </row>
    <row r="11" spans="1:13" ht="20.25" customHeight="1">
      <c r="A11" s="216" t="s">
        <v>34</v>
      </c>
      <c r="B11" s="300" t="s">
        <v>84</v>
      </c>
      <c r="C11" s="300"/>
      <c r="D11" s="46">
        <v>0</v>
      </c>
      <c r="E11" s="38" t="e">
        <f>D11/$D$28</f>
        <v>#DIV/0!</v>
      </c>
      <c r="F11" s="53"/>
      <c r="G11" s="37">
        <f>F11</f>
        <v>0</v>
      </c>
      <c r="H11" s="53"/>
      <c r="I11" s="37">
        <f aca="true" t="shared" si="0" ref="I11:I16">H11+G11</f>
        <v>0</v>
      </c>
      <c r="J11" s="53"/>
      <c r="K11" s="217">
        <f aca="true" t="shared" si="1" ref="K11:K16">J11+I11</f>
        <v>0</v>
      </c>
      <c r="L11" s="234">
        <f>SUM(F11+H11+J11)</f>
        <v>0</v>
      </c>
      <c r="M11" s="232" t="str">
        <f>IF(L11&lt;&gt;1,"Conferir porcentagens estipuladas","")</f>
        <v>Conferir porcentagens estipuladas</v>
      </c>
    </row>
    <row r="12" spans="1:13" ht="20.25" customHeight="1">
      <c r="A12" s="216" t="s">
        <v>118</v>
      </c>
      <c r="B12" s="300" t="s">
        <v>47</v>
      </c>
      <c r="C12" s="300"/>
      <c r="D12" s="46">
        <v>0</v>
      </c>
      <c r="E12" s="38" t="e">
        <f>D12/$D$28</f>
        <v>#DIV/0!</v>
      </c>
      <c r="F12" s="53"/>
      <c r="G12" s="37">
        <f>F12</f>
        <v>0</v>
      </c>
      <c r="H12" s="53"/>
      <c r="I12" s="37">
        <f t="shared" si="0"/>
        <v>0</v>
      </c>
      <c r="J12" s="53"/>
      <c r="K12" s="217">
        <f t="shared" si="1"/>
        <v>0</v>
      </c>
      <c r="L12" s="234">
        <f>SUM(F12+H12+J12)</f>
        <v>0</v>
      </c>
      <c r="M12" s="232" t="str">
        <f aca="true" t="shared" si="2" ref="M12:M23">IF(L12&lt;&gt;1,"Conferir porcentagens estipuladas","")</f>
        <v>Conferir porcentagens estipuladas</v>
      </c>
    </row>
    <row r="13" spans="1:13" ht="20.25" customHeight="1">
      <c r="A13" s="216" t="s">
        <v>88</v>
      </c>
      <c r="B13" s="300" t="s">
        <v>48</v>
      </c>
      <c r="C13" s="300"/>
      <c r="D13" s="46">
        <v>0</v>
      </c>
      <c r="E13" s="38" t="e">
        <f>D13/$D$28</f>
        <v>#DIV/0!</v>
      </c>
      <c r="F13" s="53"/>
      <c r="G13" s="37">
        <f>F13</f>
        <v>0</v>
      </c>
      <c r="H13" s="53"/>
      <c r="I13" s="37">
        <f t="shared" si="0"/>
        <v>0</v>
      </c>
      <c r="J13" s="53"/>
      <c r="K13" s="217">
        <f t="shared" si="1"/>
        <v>0</v>
      </c>
      <c r="L13" s="234">
        <f>SUM(F13+H13+J13)</f>
        <v>0</v>
      </c>
      <c r="M13" s="232" t="str">
        <f t="shared" si="2"/>
        <v>Conferir porcentagens estipuladas</v>
      </c>
    </row>
    <row r="14" spans="1:13" ht="20.25" customHeight="1">
      <c r="A14" s="215" t="s">
        <v>31</v>
      </c>
      <c r="B14" s="301" t="s">
        <v>55</v>
      </c>
      <c r="C14" s="302"/>
      <c r="D14" s="302"/>
      <c r="E14" s="302"/>
      <c r="F14" s="302"/>
      <c r="G14" s="302"/>
      <c r="H14" s="302"/>
      <c r="I14" s="302"/>
      <c r="J14" s="302"/>
      <c r="K14" s="303"/>
      <c r="L14" s="235"/>
      <c r="M14" s="232"/>
    </row>
    <row r="15" spans="1:13" ht="20.25" customHeight="1">
      <c r="A15" s="216" t="s">
        <v>36</v>
      </c>
      <c r="B15" s="300" t="s">
        <v>84</v>
      </c>
      <c r="C15" s="300"/>
      <c r="D15" s="46">
        <v>0</v>
      </c>
      <c r="E15" s="38" t="e">
        <f>D15/$D$28</f>
        <v>#DIV/0!</v>
      </c>
      <c r="F15" s="53"/>
      <c r="G15" s="37">
        <f aca="true" t="shared" si="3" ref="G15:G20">F15</f>
        <v>0</v>
      </c>
      <c r="H15" s="53"/>
      <c r="I15" s="37">
        <f t="shared" si="0"/>
        <v>0</v>
      </c>
      <c r="J15" s="53"/>
      <c r="K15" s="217">
        <f t="shared" si="1"/>
        <v>0</v>
      </c>
      <c r="L15" s="234">
        <f aca="true" t="shared" si="4" ref="L15:L20">SUM(F15+H15+J15)</f>
        <v>0</v>
      </c>
      <c r="M15" s="232" t="str">
        <f t="shared" si="2"/>
        <v>Conferir porcentagens estipuladas</v>
      </c>
    </row>
    <row r="16" spans="1:13" ht="20.25" customHeight="1">
      <c r="A16" s="216" t="s">
        <v>38</v>
      </c>
      <c r="B16" s="300" t="s">
        <v>56</v>
      </c>
      <c r="C16" s="300"/>
      <c r="D16" s="46">
        <v>0</v>
      </c>
      <c r="E16" s="38" t="e">
        <f aca="true" t="shared" si="5" ref="E16:E26">D16/$D$28</f>
        <v>#DIV/0!</v>
      </c>
      <c r="F16" s="53"/>
      <c r="G16" s="37">
        <f t="shared" si="3"/>
        <v>0</v>
      </c>
      <c r="H16" s="53"/>
      <c r="I16" s="37">
        <f t="shared" si="0"/>
        <v>0</v>
      </c>
      <c r="J16" s="53"/>
      <c r="K16" s="217">
        <f t="shared" si="1"/>
        <v>0</v>
      </c>
      <c r="L16" s="234">
        <f t="shared" si="4"/>
        <v>0</v>
      </c>
      <c r="M16" s="232" t="str">
        <f t="shared" si="2"/>
        <v>Conferir porcentagens estipuladas</v>
      </c>
    </row>
    <row r="17" spans="1:13" ht="20.25" customHeight="1">
      <c r="A17" s="216" t="s">
        <v>46</v>
      </c>
      <c r="B17" s="300" t="s">
        <v>57</v>
      </c>
      <c r="C17" s="300"/>
      <c r="D17" s="46">
        <v>0</v>
      </c>
      <c r="E17" s="38" t="e">
        <f t="shared" si="5"/>
        <v>#DIV/0!</v>
      </c>
      <c r="F17" s="53"/>
      <c r="G17" s="37">
        <f t="shared" si="3"/>
        <v>0</v>
      </c>
      <c r="H17" s="53"/>
      <c r="I17" s="37">
        <f>H17</f>
        <v>0</v>
      </c>
      <c r="J17" s="53"/>
      <c r="K17" s="217">
        <f>J17</f>
        <v>0</v>
      </c>
      <c r="L17" s="234">
        <f t="shared" si="4"/>
        <v>0</v>
      </c>
      <c r="M17" s="232" t="str">
        <f t="shared" si="2"/>
        <v>Conferir porcentagens estipuladas</v>
      </c>
    </row>
    <row r="18" spans="1:13" ht="20.25" customHeight="1">
      <c r="A18" s="216" t="s">
        <v>51</v>
      </c>
      <c r="B18" s="300" t="s">
        <v>58</v>
      </c>
      <c r="C18" s="300"/>
      <c r="D18" s="46">
        <v>0</v>
      </c>
      <c r="E18" s="38" t="e">
        <f t="shared" si="5"/>
        <v>#DIV/0!</v>
      </c>
      <c r="F18" s="53"/>
      <c r="G18" s="37">
        <f t="shared" si="3"/>
        <v>0</v>
      </c>
      <c r="H18" s="53"/>
      <c r="I18" s="37">
        <f>H18</f>
        <v>0</v>
      </c>
      <c r="J18" s="53"/>
      <c r="K18" s="217">
        <f>J18</f>
        <v>0</v>
      </c>
      <c r="L18" s="234">
        <f t="shared" si="4"/>
        <v>0</v>
      </c>
      <c r="M18" s="232" t="str">
        <f t="shared" si="2"/>
        <v>Conferir porcentagens estipuladas</v>
      </c>
    </row>
    <row r="19" spans="1:13" ht="20.25" customHeight="1">
      <c r="A19" s="216" t="s">
        <v>53</v>
      </c>
      <c r="B19" s="300" t="s">
        <v>59</v>
      </c>
      <c r="C19" s="300"/>
      <c r="D19" s="46">
        <v>0</v>
      </c>
      <c r="E19" s="38" t="e">
        <f t="shared" si="5"/>
        <v>#DIV/0!</v>
      </c>
      <c r="F19" s="53"/>
      <c r="G19" s="37">
        <f t="shared" si="3"/>
        <v>0</v>
      </c>
      <c r="H19" s="53"/>
      <c r="I19" s="37">
        <f>H19</f>
        <v>0</v>
      </c>
      <c r="J19" s="53"/>
      <c r="K19" s="217">
        <f>J19</f>
        <v>0</v>
      </c>
      <c r="L19" s="234">
        <f t="shared" si="4"/>
        <v>0</v>
      </c>
      <c r="M19" s="232" t="str">
        <f t="shared" si="2"/>
        <v>Conferir porcentagens estipuladas</v>
      </c>
    </row>
    <row r="20" spans="1:13" ht="20.25" customHeight="1">
      <c r="A20" s="216" t="s">
        <v>54</v>
      </c>
      <c r="B20" s="300" t="s">
        <v>60</v>
      </c>
      <c r="C20" s="300"/>
      <c r="D20" s="46">
        <v>0</v>
      </c>
      <c r="E20" s="38" t="e">
        <f t="shared" si="5"/>
        <v>#DIV/0!</v>
      </c>
      <c r="F20" s="53"/>
      <c r="G20" s="37">
        <f t="shared" si="3"/>
        <v>0</v>
      </c>
      <c r="H20" s="53"/>
      <c r="I20" s="37">
        <f>H20</f>
        <v>0</v>
      </c>
      <c r="J20" s="53"/>
      <c r="K20" s="217">
        <f>J20</f>
        <v>0</v>
      </c>
      <c r="L20" s="234">
        <f t="shared" si="4"/>
        <v>0</v>
      </c>
      <c r="M20" s="232" t="str">
        <f t="shared" si="2"/>
        <v>Conferir porcentagens estipuladas</v>
      </c>
    </row>
    <row r="21" spans="1:13" ht="20.25" customHeight="1">
      <c r="A21" s="215" t="s">
        <v>125</v>
      </c>
      <c r="B21" s="301" t="s">
        <v>61</v>
      </c>
      <c r="C21" s="302"/>
      <c r="D21" s="302"/>
      <c r="E21" s="302"/>
      <c r="F21" s="302"/>
      <c r="G21" s="302"/>
      <c r="H21" s="302"/>
      <c r="I21" s="302"/>
      <c r="J21" s="302"/>
      <c r="K21" s="303"/>
      <c r="L21" s="235"/>
      <c r="M21" s="232"/>
    </row>
    <row r="22" spans="1:13" ht="20.25" customHeight="1">
      <c r="A22" s="216" t="s">
        <v>94</v>
      </c>
      <c r="B22" s="300" t="s">
        <v>84</v>
      </c>
      <c r="C22" s="300"/>
      <c r="D22" s="46">
        <v>0</v>
      </c>
      <c r="E22" s="38" t="e">
        <f t="shared" si="5"/>
        <v>#DIV/0!</v>
      </c>
      <c r="F22" s="53"/>
      <c r="G22" s="37">
        <f>F22</f>
        <v>0</v>
      </c>
      <c r="H22" s="53"/>
      <c r="I22" s="37">
        <f>H22</f>
        <v>0</v>
      </c>
      <c r="J22" s="53"/>
      <c r="K22" s="217">
        <f>J22</f>
        <v>0</v>
      </c>
      <c r="L22" s="234">
        <f>SUM(F22+H22+J22)</f>
        <v>0</v>
      </c>
      <c r="M22" s="232" t="str">
        <f t="shared" si="2"/>
        <v>Conferir porcentagens estipuladas</v>
      </c>
    </row>
    <row r="23" spans="1:13" ht="20.25" customHeight="1">
      <c r="A23" s="216" t="s">
        <v>95</v>
      </c>
      <c r="B23" s="300" t="s">
        <v>62</v>
      </c>
      <c r="C23" s="300"/>
      <c r="D23" s="46">
        <v>0</v>
      </c>
      <c r="E23" s="38" t="e">
        <f t="shared" si="5"/>
        <v>#DIV/0!</v>
      </c>
      <c r="F23" s="53"/>
      <c r="G23" s="37">
        <f>F23</f>
        <v>0</v>
      </c>
      <c r="H23" s="53"/>
      <c r="I23" s="37">
        <f>H23</f>
        <v>0</v>
      </c>
      <c r="J23" s="53"/>
      <c r="K23" s="217">
        <f>J23</f>
        <v>0</v>
      </c>
      <c r="L23" s="234">
        <f>SUM(F23+H23+J23)</f>
        <v>0</v>
      </c>
      <c r="M23" s="232" t="str">
        <f t="shared" si="2"/>
        <v>Conferir porcentagens estipuladas</v>
      </c>
    </row>
    <row r="24" spans="1:13" ht="20.25" customHeight="1">
      <c r="A24" s="215" t="s">
        <v>126</v>
      </c>
      <c r="B24" s="301" t="s">
        <v>127</v>
      </c>
      <c r="C24" s="302"/>
      <c r="D24" s="302"/>
      <c r="E24" s="302"/>
      <c r="F24" s="302"/>
      <c r="G24" s="302"/>
      <c r="H24" s="302"/>
      <c r="I24" s="302"/>
      <c r="J24" s="302"/>
      <c r="K24" s="303"/>
      <c r="L24" s="235"/>
      <c r="M24" s="232"/>
    </row>
    <row r="25" spans="1:13" ht="20.25" customHeight="1">
      <c r="A25" s="216" t="s">
        <v>96</v>
      </c>
      <c r="B25" s="300" t="s">
        <v>84</v>
      </c>
      <c r="C25" s="300"/>
      <c r="D25" s="46">
        <v>0</v>
      </c>
      <c r="E25" s="38" t="e">
        <f t="shared" si="5"/>
        <v>#DIV/0!</v>
      </c>
      <c r="F25" s="53"/>
      <c r="G25" s="37">
        <f>F25</f>
        <v>0</v>
      </c>
      <c r="H25" s="53"/>
      <c r="I25" s="37">
        <f>H25</f>
        <v>0</v>
      </c>
      <c r="J25" s="53"/>
      <c r="K25" s="217">
        <f>J25</f>
        <v>0</v>
      </c>
      <c r="L25" s="234">
        <f>SUM(F25+H25+J25)</f>
        <v>0</v>
      </c>
      <c r="M25" s="232" t="str">
        <f>IF(L25&lt;&gt;1,"Conferir porcentagens estipuladas","")</f>
        <v>Conferir porcentagens estipuladas</v>
      </c>
    </row>
    <row r="26" spans="1:13" ht="27.75" customHeight="1">
      <c r="A26" s="216" t="s">
        <v>97</v>
      </c>
      <c r="B26" s="300" t="s">
        <v>128</v>
      </c>
      <c r="C26" s="300"/>
      <c r="D26" s="46">
        <v>0</v>
      </c>
      <c r="E26" s="38" t="e">
        <f t="shared" si="5"/>
        <v>#DIV/0!</v>
      </c>
      <c r="F26" s="53"/>
      <c r="G26" s="37">
        <f>F26</f>
        <v>0</v>
      </c>
      <c r="H26" s="53"/>
      <c r="I26" s="37">
        <f>H26</f>
        <v>0</v>
      </c>
      <c r="J26" s="53"/>
      <c r="K26" s="217">
        <f>J26</f>
        <v>0</v>
      </c>
      <c r="L26" s="234">
        <f>SUM(F26+H26+J26)</f>
        <v>0</v>
      </c>
      <c r="M26" s="232" t="str">
        <f>IF(L26&lt;&gt;1,"Conferir porcentagens estipuladas","")</f>
        <v>Conferir porcentagens estipuladas</v>
      </c>
    </row>
    <row r="27" spans="1:12" ht="15" customHeight="1">
      <c r="A27" s="290" t="s">
        <v>32</v>
      </c>
      <c r="B27" s="291"/>
      <c r="C27" s="291"/>
      <c r="D27" s="60"/>
      <c r="E27" s="9" t="e">
        <f>SUM(E11:E26)</f>
        <v>#DIV/0!</v>
      </c>
      <c r="F27" s="61" t="e">
        <f aca="true" t="shared" si="6" ref="F27:K27">F28/$D$28</f>
        <v>#DIV/0!</v>
      </c>
      <c r="G27" s="61" t="e">
        <f t="shared" si="6"/>
        <v>#DIV/0!</v>
      </c>
      <c r="H27" s="61" t="e">
        <f t="shared" si="6"/>
        <v>#DIV/0!</v>
      </c>
      <c r="I27" s="61" t="e">
        <f t="shared" si="6"/>
        <v>#DIV/0!</v>
      </c>
      <c r="J27" s="61" t="e">
        <f t="shared" si="6"/>
        <v>#DIV/0!</v>
      </c>
      <c r="K27" s="218" t="e">
        <f t="shared" si="6"/>
        <v>#DIV/0!</v>
      </c>
      <c r="L27" s="233"/>
    </row>
    <row r="28" spans="1:12" ht="15.75" customHeight="1">
      <c r="A28" s="290" t="s">
        <v>33</v>
      </c>
      <c r="B28" s="291"/>
      <c r="C28" s="291"/>
      <c r="D28" s="10">
        <f>SUM(D11:D26)</f>
        <v>0</v>
      </c>
      <c r="E28" s="60"/>
      <c r="F28" s="62">
        <f>F10*$D10+F11*$D11+F12*$D12+F13*$D13+F14*$D14+F15*$D15+F16*$D16+$D17*F17+$D18*F18+$D19*F19+$D20*F20+$D22*F22+$D23*F23+$D25*F25+$D26*F26</f>
        <v>0</v>
      </c>
      <c r="G28" s="63">
        <f>F28</f>
        <v>0</v>
      </c>
      <c r="H28" s="62">
        <f>H10*$D10+H11*$D11+H12*$D12+H13*$D13+H14*$D14+H15*$D15+H16*$D16+$D17*H17+$D18*H18+$D19*H19+$D20*H20+$D22*H22+$D23*H23+$D25*H25+$D26*H26</f>
        <v>0</v>
      </c>
      <c r="I28" s="63">
        <f>H28+G28</f>
        <v>0</v>
      </c>
      <c r="J28" s="62">
        <f>J10*$D10+J11*$D11+J12*$D12+J13*$D13+J14*$D14+J15*$D15+J16*$D16+$D17*J17+$D18*J18+$D19*J19+$D20*J20+$D22*J22+$D23*J23+$D25*J25+$D26*J26</f>
        <v>0</v>
      </c>
      <c r="K28" s="219">
        <f>J28+I28</f>
        <v>0</v>
      </c>
      <c r="L28" s="233"/>
    </row>
    <row r="29" spans="1:13" ht="13.5" thickBot="1">
      <c r="A29" s="220"/>
      <c r="B29" s="64"/>
      <c r="C29" s="64"/>
      <c r="D29" s="64"/>
      <c r="E29" s="64"/>
      <c r="F29" s="64"/>
      <c r="G29" s="64"/>
      <c r="H29" s="64"/>
      <c r="I29" s="64"/>
      <c r="J29" s="64"/>
      <c r="K29" s="221"/>
      <c r="L29" s="233"/>
      <c r="M29" s="201"/>
    </row>
    <row r="30" spans="1:13" ht="12.75">
      <c r="A30" s="183"/>
      <c r="B30" s="184"/>
      <c r="C30" s="184"/>
      <c r="D30" s="185"/>
      <c r="E30" s="186"/>
      <c r="F30" s="187"/>
      <c r="G30" s="187"/>
      <c r="H30" s="187"/>
      <c r="I30" s="187"/>
      <c r="J30" s="187"/>
      <c r="K30" s="222"/>
      <c r="L30" s="236"/>
      <c r="M30" s="200"/>
    </row>
    <row r="31" spans="1:13" ht="15.75">
      <c r="A31" s="297" t="s">
        <v>43</v>
      </c>
      <c r="B31" s="298"/>
      <c r="C31" s="298"/>
      <c r="D31" s="223">
        <f ca="1">TODAY()</f>
        <v>44659</v>
      </c>
      <c r="E31" s="224"/>
      <c r="F31" s="202"/>
      <c r="G31" s="202"/>
      <c r="H31" s="202"/>
      <c r="I31" s="202"/>
      <c r="J31" s="202"/>
      <c r="K31" s="188"/>
      <c r="L31" s="237"/>
      <c r="M31" s="202"/>
    </row>
    <row r="32" spans="1:14" ht="15.75">
      <c r="A32" s="189"/>
      <c r="B32" s="225"/>
      <c r="C32" s="225"/>
      <c r="D32" s="226"/>
      <c r="E32" s="224"/>
      <c r="F32" s="202"/>
      <c r="G32" s="202"/>
      <c r="H32" s="202"/>
      <c r="I32" s="202"/>
      <c r="J32" s="202"/>
      <c r="K32" s="188"/>
      <c r="L32" s="237"/>
      <c r="M32" s="202"/>
      <c r="N32" s="201"/>
    </row>
    <row r="33" spans="1:13" ht="12.75">
      <c r="A33" s="190"/>
      <c r="B33" s="225"/>
      <c r="C33" s="225"/>
      <c r="D33" s="203"/>
      <c r="E33" s="299"/>
      <c r="F33" s="299"/>
      <c r="G33" s="299"/>
      <c r="H33" s="299"/>
      <c r="I33" s="203"/>
      <c r="J33" s="203"/>
      <c r="K33" s="198"/>
      <c r="L33" s="238"/>
      <c r="M33" s="203"/>
    </row>
    <row r="34" spans="1:13" ht="39" customHeight="1">
      <c r="A34" s="190"/>
      <c r="B34" s="224"/>
      <c r="C34" s="225"/>
      <c r="D34" s="203"/>
      <c r="E34" s="200"/>
      <c r="F34" s="200"/>
      <c r="G34" s="200"/>
      <c r="H34" s="200"/>
      <c r="I34" s="200"/>
      <c r="J34" s="206"/>
      <c r="K34" s="191"/>
      <c r="L34" s="239"/>
      <c r="M34" s="204"/>
    </row>
    <row r="35" spans="1:13" ht="12.75">
      <c r="A35" s="190"/>
      <c r="B35" s="225"/>
      <c r="C35" s="225"/>
      <c r="D35" s="225"/>
      <c r="E35" s="200"/>
      <c r="F35" s="200"/>
      <c r="G35" s="200"/>
      <c r="H35" s="200"/>
      <c r="I35" s="200"/>
      <c r="J35" s="206"/>
      <c r="K35" s="199"/>
      <c r="L35" s="240"/>
      <c r="M35" s="205"/>
    </row>
    <row r="36" spans="1:13" ht="13.5">
      <c r="A36" s="190"/>
      <c r="B36" s="225"/>
      <c r="C36" s="225"/>
      <c r="D36" s="289" t="s">
        <v>164</v>
      </c>
      <c r="E36" s="289"/>
      <c r="F36" s="289"/>
      <c r="G36" s="289"/>
      <c r="H36" s="204"/>
      <c r="I36" s="259" t="s">
        <v>165</v>
      </c>
      <c r="J36" s="259"/>
      <c r="K36" s="294"/>
      <c r="L36" s="241"/>
      <c r="M36" s="204"/>
    </row>
    <row r="37" spans="1:13" ht="13.5">
      <c r="A37" s="190"/>
      <c r="B37" s="225"/>
      <c r="C37" s="225"/>
      <c r="D37" s="293" t="s">
        <v>166</v>
      </c>
      <c r="E37" s="293"/>
      <c r="F37" s="293"/>
      <c r="G37" s="293"/>
      <c r="H37" s="206"/>
      <c r="I37" s="295" t="s">
        <v>167</v>
      </c>
      <c r="J37" s="295"/>
      <c r="K37" s="296"/>
      <c r="L37" s="242"/>
      <c r="M37" s="206"/>
    </row>
    <row r="38" spans="1:13" ht="13.5">
      <c r="A38" s="192"/>
      <c r="B38" s="227"/>
      <c r="C38" s="227"/>
      <c r="D38" s="293" t="s">
        <v>168</v>
      </c>
      <c r="E38" s="293"/>
      <c r="F38" s="293"/>
      <c r="G38" s="293"/>
      <c r="H38" s="228"/>
      <c r="I38" s="228"/>
      <c r="J38" s="228"/>
      <c r="K38" s="229"/>
      <c r="L38" s="243"/>
      <c r="M38" s="200"/>
    </row>
    <row r="39" spans="1:13" ht="12.75">
      <c r="A39" s="192"/>
      <c r="B39" s="227"/>
      <c r="C39" s="227"/>
      <c r="D39" s="230"/>
      <c r="E39" s="231"/>
      <c r="F39" s="228"/>
      <c r="G39" s="228"/>
      <c r="H39" s="228"/>
      <c r="I39" s="228"/>
      <c r="J39" s="228"/>
      <c r="K39" s="229"/>
      <c r="L39" s="243"/>
      <c r="M39" s="200"/>
    </row>
    <row r="40" spans="1:13" ht="12.75">
      <c r="A40" s="194"/>
      <c r="B40" s="200"/>
      <c r="C40" s="200"/>
      <c r="D40" s="200"/>
      <c r="E40" s="200"/>
      <c r="F40" s="200"/>
      <c r="G40" s="200"/>
      <c r="H40" s="200"/>
      <c r="I40" s="200"/>
      <c r="J40" s="200"/>
      <c r="K40" s="193"/>
      <c r="L40" s="243"/>
      <c r="M40" s="200"/>
    </row>
    <row r="41" spans="1:13" ht="13.5" thickBot="1">
      <c r="A41" s="195"/>
      <c r="B41" s="196"/>
      <c r="C41" s="196"/>
      <c r="D41" s="196"/>
      <c r="E41" s="196"/>
      <c r="F41" s="196"/>
      <c r="G41" s="196"/>
      <c r="H41" s="196"/>
      <c r="I41" s="196"/>
      <c r="J41" s="196"/>
      <c r="K41" s="197"/>
      <c r="L41" s="236"/>
      <c r="M41" s="200"/>
    </row>
  </sheetData>
  <sheetProtection password="E793" sheet="1" selectLockedCells="1"/>
  <mergeCells count="39">
    <mergeCell ref="B25:C25"/>
    <mergeCell ref="B18:C18"/>
    <mergeCell ref="A3:B3"/>
    <mergeCell ref="A4:J4"/>
    <mergeCell ref="A7:A9"/>
    <mergeCell ref="F8:G8"/>
    <mergeCell ref="F7:K7"/>
    <mergeCell ref="D38:G38"/>
    <mergeCell ref="B15:C15"/>
    <mergeCell ref="B21:K21"/>
    <mergeCell ref="B24:K24"/>
    <mergeCell ref="B26:C26"/>
    <mergeCell ref="B14:K14"/>
    <mergeCell ref="B16:C16"/>
    <mergeCell ref="B13:C13"/>
    <mergeCell ref="B12:C12"/>
    <mergeCell ref="B11:C11"/>
    <mergeCell ref="B5:F5"/>
    <mergeCell ref="H5:K5"/>
    <mergeCell ref="D37:G37"/>
    <mergeCell ref="I36:K36"/>
    <mergeCell ref="I37:K37"/>
    <mergeCell ref="A31:C31"/>
    <mergeCell ref="E33:H33"/>
    <mergeCell ref="B17:C17"/>
    <mergeCell ref="B19:C19"/>
    <mergeCell ref="B20:C20"/>
    <mergeCell ref="B22:C22"/>
    <mergeCell ref="B23:C23"/>
    <mergeCell ref="A1:K1"/>
    <mergeCell ref="D7:D9"/>
    <mergeCell ref="E7:E9"/>
    <mergeCell ref="D36:G36"/>
    <mergeCell ref="A27:C27"/>
    <mergeCell ref="A28:C28"/>
    <mergeCell ref="J8:K8"/>
    <mergeCell ref="H8:I8"/>
    <mergeCell ref="B7:C9"/>
    <mergeCell ref="B10:K10"/>
  </mergeCells>
  <printOptions horizontalCentered="1" verticalCentered="1"/>
  <pageMargins left="0.5118110236220472" right="0.5118110236220472" top="0.7874015748031497" bottom="0.7874015748031497" header="0.31496062992125984" footer="0.31496062992125984"/>
  <pageSetup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Volpi</cp:lastModifiedBy>
  <cp:lastPrinted>2022-04-01T20:32:46Z</cp:lastPrinted>
  <dcterms:created xsi:type="dcterms:W3CDTF">2016-11-21T16:28:11Z</dcterms:created>
  <dcterms:modified xsi:type="dcterms:W3CDTF">2022-04-08T18:44:00Z</dcterms:modified>
  <cp:category/>
  <cp:version/>
  <cp:contentType/>
  <cp:contentStatus/>
</cp:coreProperties>
</file>