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Planilha Não Desonerada" sheetId="1" r:id="rId1"/>
    <sheet name="Cronograma" sheetId="2" r:id="rId2"/>
  </sheets>
  <externalReferences>
    <externalReference r:id="rId5"/>
  </externalReferences>
  <definedNames>
    <definedName name="____sub1" localSheetId="0">#N/A</definedName>
    <definedName name="____sub1">#N/A</definedName>
    <definedName name="____sub2" localSheetId="0">#N/A</definedName>
    <definedName name="____sub2">#N/A</definedName>
    <definedName name="____sub3" localSheetId="0">#N/A</definedName>
    <definedName name="____sub3">#N/A</definedName>
    <definedName name="_Fill" localSheetId="0" hidden="1">#N/A</definedName>
    <definedName name="_Fill" hidden="1">#N/A</definedName>
    <definedName name="_Key1" localSheetId="0" hidden="1">#N/A</definedName>
    <definedName name="_Key1" hidden="1">#N/A</definedName>
    <definedName name="_Key2" localSheetId="0" hidden="1">#N/A</definedName>
    <definedName name="_Key2" hidden="1">#N/A</definedName>
    <definedName name="_Order1" hidden="1">255</definedName>
    <definedName name="_Order2" hidden="1">255</definedName>
    <definedName name="_Sort" localSheetId="0" hidden="1">#N/A</definedName>
    <definedName name="_Sort" hidden="1">#N/A</definedName>
    <definedName name="_sub1" localSheetId="1">#N/A</definedName>
    <definedName name="_sub2" localSheetId="1">#N/A</definedName>
    <definedName name="_sub3" localSheetId="1">#N/A</definedName>
    <definedName name="_xlfn.SINGLE" hidden="1">#NAME?</definedName>
    <definedName name="a" localSheetId="1">#N/A</definedName>
    <definedName name="a" localSheetId="0">#N/A</definedName>
    <definedName name="a">#N/A</definedName>
    <definedName name="AA" localSheetId="1" hidden="1">{#N/A,#N/A,FALSE,"ALVENARIA";#N/A,#N/A,FALSE,"BLOCOS";#N/A,#N/A,FALSE,"CINTAS";#N/A,#N/A,FALSE,"CORTINA";#N/A,#N/A,FALSE,"LAJES";#N/A,#N/A,FALSE,"PILARES";#N/A,#N/A,FALSE,"VIGAS"}</definedName>
    <definedName name="AA" hidden="1">{#N/A,#N/A,FALSE,"ALVENARIA";#N/A,#N/A,FALSE,"BLOCOS";#N/A,#N/A,FALSE,"CINTAS";#N/A,#N/A,FALSE,"CORTINA";#N/A,#N/A,FALSE,"LAJES";#N/A,#N/A,FALSE,"PILARES";#N/A,#N/A,FALSE,"VIGAS"}</definedName>
    <definedName name="ABC">#N/A</definedName>
    <definedName name="ademir" hidden="1">{#N/A,#N/A,FALSE,"Cronograma";#N/A,#N/A,FALSE,"Cronogr. 2"}</definedName>
    <definedName name="AREA" localSheetId="1">#N/A</definedName>
    <definedName name="AREA" localSheetId="0">#N/A</definedName>
    <definedName name="AREA">#N/A</definedName>
    <definedName name="_xlnm.Print_Area" localSheetId="1">#N/A</definedName>
    <definedName name="_xlnm.Print_Area" localSheetId="0">#N/A</definedName>
    <definedName name="B" localSheetId="1">#N/A</definedName>
    <definedName name="B" localSheetId="0">#N/A</definedName>
    <definedName name="B">#N/A</definedName>
    <definedName name="BDI" localSheetId="1">#N/A</definedName>
    <definedName name="BDI" localSheetId="0">#N/A</definedName>
    <definedName name="BDI">#N/A</definedName>
    <definedName name="bosta" hidden="1">{#N/A,#N/A,FALSE,"Cronograma";#N/A,#N/A,FALSE,"Cronogr. 2"}</definedName>
    <definedName name="CA´L" hidden="1">{#N/A,#N/A,FALSE,"Cronograma";#N/A,#N/A,FALSE,"Cronogr. 2"}</definedName>
    <definedName name="CalculoFossa20" localSheetId="1" hidden="1">{#N/A,#N/A,FALSE,"ALVENARIA";#N/A,#N/A,FALSE,"BLOCOS";#N/A,#N/A,FALSE,"CINTAS";#N/A,#N/A,FALSE,"CORTINA";#N/A,#N/A,FALSE,"LAJES";#N/A,#N/A,FALSE,"PILARES";#N/A,#N/A,FALSE,"VIGAS"}</definedName>
    <definedName name="CalculoFossa20" hidden="1">{#N/A,#N/A,FALSE,"ALVENARIA";#N/A,#N/A,FALSE,"BLOCOS";#N/A,#N/A,FALSE,"CINTAS";#N/A,#N/A,FALSE,"CORTINA";#N/A,#N/A,FALSE,"LAJES";#N/A,#N/A,FALSE,"PILARES";#N/A,#N/A,FALSE,"VIGAS"}</definedName>
    <definedName name="Cedro1COMPLETO" localSheetId="1" hidden="1">{#N/A,#N/A,FALSE,"ALVENARIA";#N/A,#N/A,FALSE,"BLOCOS";#N/A,#N/A,FALSE,"CINTAS";#N/A,#N/A,FALSE,"CORTINA";#N/A,#N/A,FALSE,"LAJES";#N/A,#N/A,FALSE,"PILARES";#N/A,#N/A,FALSE,"VIGAS"}</definedName>
    <definedName name="Cedro1COMPLETO" hidden="1">{#N/A,#N/A,FALSE,"ALVENARIA";#N/A,#N/A,FALSE,"BLOCOS";#N/A,#N/A,FALSE,"CINTAS";#N/A,#N/A,FALSE,"CORTINA";#N/A,#N/A,FALSE,"LAJES";#N/A,#N/A,FALSE,"PILARES";#N/A,#N/A,FALSE,"VIGAS"}</definedName>
    <definedName name="ciclovia" localSheetId="1" hidden="1">{#N/A,#N/A,FALSE,"ALVENARIA";#N/A,#N/A,FALSE,"BLOCOS";#N/A,#N/A,FALSE,"CINTAS";#N/A,#N/A,FALSE,"CORTINA";#N/A,#N/A,FALSE,"LAJES";#N/A,#N/A,FALSE,"PILARES";#N/A,#N/A,FALSE,"VIGAS"}</definedName>
    <definedName name="ciclovia" hidden="1">{#N/A,#N/A,FALSE,"ALVENARIA";#N/A,#N/A,FALSE,"BLOCOS";#N/A,#N/A,FALSE,"CINTAS";#N/A,#N/A,FALSE,"CORTINA";#N/A,#N/A,FALSE,"LAJES";#N/A,#N/A,FALSE,"PILARES";#N/A,#N/A,FALSE,"VIGAS"}</definedName>
    <definedName name="ciclovia2" localSheetId="1" hidden="1">{#N/A,#N/A,FALSE,"ALVENARIA";#N/A,#N/A,FALSE,"BLOCOS";#N/A,#N/A,FALSE,"CINTAS";#N/A,#N/A,FALSE,"CORTINA";#N/A,#N/A,FALSE,"LAJES";#N/A,#N/A,FALSE,"PILARES";#N/A,#N/A,FALSE,"VIGAS"}</definedName>
    <definedName name="ciclovia2" hidden="1">{#N/A,#N/A,FALSE,"ALVENARIA";#N/A,#N/A,FALSE,"BLOCOS";#N/A,#N/A,FALSE,"CINTAS";#N/A,#N/A,FALSE,"CORTINA";#N/A,#N/A,FALSE,"LAJES";#N/A,#N/A,FALSE,"PILARES";#N/A,#N/A,FALSE,"VIGAS"}</definedName>
    <definedName name="ciclovia3" localSheetId="1" hidden="1">{#N/A,#N/A,FALSE,"ALVENARIA";#N/A,#N/A,FALSE,"BLOCOS";#N/A,#N/A,FALSE,"CINTAS";#N/A,#N/A,FALSE,"CORTINA";#N/A,#N/A,FALSE,"LAJES";#N/A,#N/A,FALSE,"PILARES";#N/A,#N/A,FALSE,"VIGAS"}</definedName>
    <definedName name="ciclovia3" hidden="1">{#N/A,#N/A,FALSE,"ALVENARIA";#N/A,#N/A,FALSE,"BLOCOS";#N/A,#N/A,FALSE,"CINTAS";#N/A,#N/A,FALSE,"CORTINA";#N/A,#N/A,FALSE,"LAJES";#N/A,#N/A,FALSE,"PILARES";#N/A,#N/A,FALSE,"VIGAS"}</definedName>
    <definedName name="ciclovia4" localSheetId="1" hidden="1">{#N/A,#N/A,FALSE,"ALVENARIA";#N/A,#N/A,FALSE,"BLOCOS";#N/A,#N/A,FALSE,"CINTAS";#N/A,#N/A,FALSE,"CORTINA";#N/A,#N/A,FALSE,"LAJES";#N/A,#N/A,FALSE,"PILARES";#N/A,#N/A,FALSE,"VIGAS"}</definedName>
    <definedName name="ciclovia4" hidden="1">{#N/A,#N/A,FALSE,"ALVENARIA";#N/A,#N/A,FALSE,"BLOCOS";#N/A,#N/A,FALSE,"CINTAS";#N/A,#N/A,FALSE,"CORTINA";#N/A,#N/A,FALSE,"LAJES";#N/A,#N/A,FALSE,"PILARES";#N/A,#N/A,FALSE,"VIGAS"}</definedName>
    <definedName name="ciclovia5" localSheetId="1" hidden="1">{#N/A,#N/A,FALSE,"ALVENARIA";#N/A,#N/A,FALSE,"BLOCOS";#N/A,#N/A,FALSE,"CINTAS";#N/A,#N/A,FALSE,"CORTINA";#N/A,#N/A,FALSE,"LAJES";#N/A,#N/A,FALSE,"PILARES";#N/A,#N/A,FALSE,"VIGAS"}</definedName>
    <definedName name="ciclovia5" hidden="1">{#N/A,#N/A,FALSE,"ALVENARIA";#N/A,#N/A,FALSE,"BLOCOS";#N/A,#N/A,FALSE,"CINTAS";#N/A,#N/A,FALSE,"CORTINA";#N/A,#N/A,FALSE,"LAJES";#N/A,#N/A,FALSE,"PILARES";#N/A,#N/A,FALSE,"VIGAS"}</definedName>
    <definedName name="ciclovia6" localSheetId="1" hidden="1">{#N/A,#N/A,FALSE,"ALVENARIA";#N/A,#N/A,FALSE,"BLOCOS";#N/A,#N/A,FALSE,"CINTAS";#N/A,#N/A,FALSE,"CORTINA";#N/A,#N/A,FALSE,"LAJES";#N/A,#N/A,FALSE,"PILARES";#N/A,#N/A,FALSE,"VIGAS"}</definedName>
    <definedName name="ciclovia6" hidden="1">{#N/A,#N/A,FALSE,"ALVENARIA";#N/A,#N/A,FALSE,"BLOCOS";#N/A,#N/A,FALSE,"CINTAS";#N/A,#N/A,FALSE,"CORTINA";#N/A,#N/A,FALSE,"LAJES";#N/A,#N/A,FALSE,"PILARES";#N/A,#N/A,FALSE,"VIGAS"}</definedName>
    <definedName name="ciclovia7" localSheetId="1" hidden="1">{#N/A,#N/A,FALSE,"ALVENARIA";#N/A,#N/A,FALSE,"BLOCOS";#N/A,#N/A,FALSE,"CINTAS";#N/A,#N/A,FALSE,"CORTINA";#N/A,#N/A,FALSE,"LAJES";#N/A,#N/A,FALSE,"PILARES";#N/A,#N/A,FALSE,"VIGAS"}</definedName>
    <definedName name="ciclovia7" hidden="1">{#N/A,#N/A,FALSE,"ALVENARIA";#N/A,#N/A,FALSE,"BLOCOS";#N/A,#N/A,FALSE,"CINTAS";#N/A,#N/A,FALSE,"CORTINA";#N/A,#N/A,FALSE,"LAJES";#N/A,#N/A,FALSE,"PILARES";#N/A,#N/A,FALSE,"VIGAS"}</definedName>
    <definedName name="ciclovia8" localSheetId="1" hidden="1">{#N/A,#N/A,FALSE,"ALVENARIA";#N/A,#N/A,FALSE,"BLOCOS";#N/A,#N/A,FALSE,"CINTAS";#N/A,#N/A,FALSE,"CORTINA";#N/A,#N/A,FALSE,"LAJES";#N/A,#N/A,FALSE,"PILARES";#N/A,#N/A,FALSE,"VIGAS"}</definedName>
    <definedName name="ciclovia8" hidden="1">{#N/A,#N/A,FALSE,"ALVENARIA";#N/A,#N/A,FALSE,"BLOCOS";#N/A,#N/A,FALSE,"CINTAS";#N/A,#N/A,FALSE,"CORTINA";#N/A,#N/A,FALSE,"LAJES";#N/A,#N/A,FALSE,"PILARES";#N/A,#N/A,FALSE,"VIGAS"}</definedName>
    <definedName name="concorrentes" hidden="1">{#N/A,#N/A,FALSE,"Cronograma";#N/A,#N/A,FALSE,"Cronogr. 2"}</definedName>
    <definedName name="cotação" localSheetId="1" hidden="1">{#N/A,#N/A,FALSE,"ALVENARIA";#N/A,#N/A,FALSE,"BLOCOS";#N/A,#N/A,FALSE,"CINTAS";#N/A,#N/A,FALSE,"CORTINA";#N/A,#N/A,FALSE,"LAJES";#N/A,#N/A,FALSE,"PILARES";#N/A,#N/A,FALSE,"VIGAS"}</definedName>
    <definedName name="cotação" hidden="1">{#N/A,#N/A,FALSE,"ALVENARIA";#N/A,#N/A,FALSE,"BLOCOS";#N/A,#N/A,FALSE,"CINTAS";#N/A,#N/A,FALSE,"CORTINA";#N/A,#N/A,FALSE,"LAJES";#N/A,#N/A,FALSE,"PILARES";#N/A,#N/A,FALSE,"VIGAS"}</definedName>
    <definedName name="ddd" localSheetId="1" hidden="1">{#N/A,#N/A,FALSE,"ALVENARIA";#N/A,#N/A,FALSE,"BLOCOS";#N/A,#N/A,FALSE,"CINTAS";#N/A,#N/A,FALSE,"CORTINA";#N/A,#N/A,FALSE,"LAJES";#N/A,#N/A,FALSE,"PILARES";#N/A,#N/A,FALSE,"VIGAS"}</definedName>
    <definedName name="ddd" hidden="1">{#N/A,#N/A,FALSE,"ALVENARIA";#N/A,#N/A,FALSE,"BLOCOS";#N/A,#N/A,FALSE,"CINTAS";#N/A,#N/A,FALSE,"CORTINA";#N/A,#N/A,FALSE,"LAJES";#N/A,#N/A,FALSE,"PILARES";#N/A,#N/A,FALSE,"VIGAS"}</definedName>
    <definedName name="DOLAR">'[1]INSUMOS'!$G$8</definedName>
    <definedName name="EMPRESAS">#N/A</definedName>
    <definedName name="Excel_BuiltIn_Print_Area_2" localSheetId="0">#N/A</definedName>
    <definedName name="Excel_BuiltIn_Print_Area_2">#N/A</definedName>
    <definedName name="Excel_BuiltIn_Print_Area_2_1" localSheetId="0">#N/A</definedName>
    <definedName name="Excel_BuiltIn_Print_Area_2_1">#N/A</definedName>
    <definedName name="Excel_BuiltIn_Print_Area_2_1_1" localSheetId="0">#N/A</definedName>
    <definedName name="Excel_BuiltIn_Print_Area_2_1_1">#N/A</definedName>
    <definedName name="Excel_BuiltIn_Print_Area_2_1_1_1" localSheetId="0">#N/A</definedName>
    <definedName name="Excel_BuiltIn_Print_Area_2_1_1_1">#N/A</definedName>
    <definedName name="Excel_BuiltIn_Print_Area_4" localSheetId="0">#N/A</definedName>
    <definedName name="Excel_BuiltIn_Print_Area_4">#N/A</definedName>
    <definedName name="Fossa20" localSheetId="1" hidden="1">{#N/A,#N/A,FALSE,"ALVENARIA";#N/A,#N/A,FALSE,"BLOCOS";#N/A,#N/A,FALSE,"CINTAS";#N/A,#N/A,FALSE,"CORTINA";#N/A,#N/A,FALSE,"LAJES";#N/A,#N/A,FALSE,"PILARES";#N/A,#N/A,FALSE,"VIGAS"}</definedName>
    <definedName name="Fossa20" hidden="1">{#N/A,#N/A,FALSE,"ALVENARIA";#N/A,#N/A,FALSE,"BLOCOS";#N/A,#N/A,FALSE,"CINTAS";#N/A,#N/A,FALSE,"CORTINA";#N/A,#N/A,FALSE,"LAJES";#N/A,#N/A,FALSE,"PILARES";#N/A,#N/A,FALSE,"VIGAS"}</definedName>
    <definedName name="fran" localSheetId="1" hidden="1">{#N/A,#N/A,FALSE,"ALVENARIA";#N/A,#N/A,FALSE,"BLOCOS";#N/A,#N/A,FALSE,"CINTAS";#N/A,#N/A,FALSE,"CORTINA";#N/A,#N/A,FALSE,"LAJES";#N/A,#N/A,FALSE,"PILARES";#N/A,#N/A,FALSE,"VIGAS"}</definedName>
    <definedName name="fran" hidden="1">{#N/A,#N/A,FALSE,"ALVENARIA";#N/A,#N/A,FALSE,"BLOCOS";#N/A,#N/A,FALSE,"CINTAS";#N/A,#N/A,FALSE,"CORTINA";#N/A,#N/A,FALSE,"LAJES";#N/A,#N/A,FALSE,"PILARES";#N/A,#N/A,FALSE,"VIGAS"}</definedName>
    <definedName name="INDICES">#N/A</definedName>
    <definedName name="mac" localSheetId="1" hidden="1">{#N/A,#N/A,FALSE,"ALVENARIA";#N/A,#N/A,FALSE,"BLOCOS";#N/A,#N/A,FALSE,"CINTAS";#N/A,#N/A,FALSE,"CORTINA";#N/A,#N/A,FALSE,"LAJES";#N/A,#N/A,FALSE,"PILARES";#N/A,#N/A,FALSE,"VIGAS"}</definedName>
    <definedName name="mac" hidden="1">{#N/A,#N/A,FALSE,"ALVENARIA";#N/A,#N/A,FALSE,"BLOCOS";#N/A,#N/A,FALSE,"CINTAS";#N/A,#N/A,FALSE,"CORTINA";#N/A,#N/A,FALSE,"LAJES";#N/A,#N/A,FALSE,"PILARES";#N/A,#N/A,FALSE,"VIGAS"}</definedName>
    <definedName name="MACAHDO" localSheetId="1" hidden="1">{#N/A,#N/A,FALSE,"ALVENARIA";#N/A,#N/A,FALSE,"BLOCOS";#N/A,#N/A,FALSE,"CINTAS";#N/A,#N/A,FALSE,"CORTINA";#N/A,#N/A,FALSE,"LAJES";#N/A,#N/A,FALSE,"PILARES";#N/A,#N/A,FALSE,"VIGAS"}</definedName>
    <definedName name="MACAHDO" hidden="1">{#N/A,#N/A,FALSE,"ALVENARIA";#N/A,#N/A,FALSE,"BLOCOS";#N/A,#N/A,FALSE,"CINTAS";#N/A,#N/A,FALSE,"CORTINA";#N/A,#N/A,FALSE,"LAJES";#N/A,#N/A,FALSE,"PILARES";#N/A,#N/A,FALSE,"VIGAS"}</definedName>
    <definedName name="MACHADO" localSheetId="1" hidden="1">{#N/A,#N/A,FALSE,"ALVENARIA";#N/A,#N/A,FALSE,"BLOCOS";#N/A,#N/A,FALSE,"CINTAS";#N/A,#N/A,FALSE,"CORTINA";#N/A,#N/A,FALSE,"LAJES";#N/A,#N/A,FALSE,"PILARES";#N/A,#N/A,FALSE,"VIGAS"}</definedName>
    <definedName name="MACHADO" hidden="1">{#N/A,#N/A,FALSE,"ALVENARIA";#N/A,#N/A,FALSE,"BLOCOS";#N/A,#N/A,FALSE,"CINTAS";#N/A,#N/A,FALSE,"CORTINA";#N/A,#N/A,FALSE,"LAJES";#N/A,#N/A,FALSE,"PILARES";#N/A,#N/A,FALSE,"VIGAS"}</definedName>
    <definedName name="noo" localSheetId="1" hidden="1">{#N/A,#N/A,FALSE,"ALVENARIA";#N/A,#N/A,FALSE,"BLOCOS";#N/A,#N/A,FALSE,"CINTAS";#N/A,#N/A,FALSE,"CORTINA";#N/A,#N/A,FALSE,"LAJES";#N/A,#N/A,FALSE,"PILARES";#N/A,#N/A,FALSE,"VIGAS"}</definedName>
    <definedName name="noo" hidden="1">{#N/A,#N/A,FALSE,"ALVENARIA";#N/A,#N/A,FALSE,"BLOCOS";#N/A,#N/A,FALSE,"CINTAS";#N/A,#N/A,FALSE,"CORTINA";#N/A,#N/A,FALSE,"LAJES";#N/A,#N/A,FALSE,"PILARES";#N/A,#N/A,FALSE,"VIGAS"}</definedName>
    <definedName name="obra" localSheetId="1">#N/A</definedName>
    <definedName name="obra" localSheetId="0">#N/A</definedName>
    <definedName name="obra">#N/A</definedName>
    <definedName name="obra1" localSheetId="1">#N/A</definedName>
    <definedName name="obra1" localSheetId="0">#N/A</definedName>
    <definedName name="obra1">#N/A</definedName>
    <definedName name="obra2" localSheetId="1">#N/A</definedName>
    <definedName name="obra2" localSheetId="0">#N/A</definedName>
    <definedName name="obra2">#N/A</definedName>
    <definedName name="obra3" localSheetId="1">#N/A</definedName>
    <definedName name="obra3" localSheetId="0">#N/A</definedName>
    <definedName name="obra3">#N/A</definedName>
    <definedName name="obra4" localSheetId="1">#N/A</definedName>
    <definedName name="obra4" localSheetId="0">#N/A</definedName>
    <definedName name="obra4">#N/A</definedName>
    <definedName name="obra5" localSheetId="1">#N/A</definedName>
    <definedName name="obra5" localSheetId="0">#N/A</definedName>
    <definedName name="obra5">#N/A</definedName>
    <definedName name="orcamento" localSheetId="1" hidden="1">{#N/A,#N/A,FALSE,"ALVENARIA";#N/A,#N/A,FALSE,"BLOCOS";#N/A,#N/A,FALSE,"CINTAS";#N/A,#N/A,FALSE,"CORTINA";#N/A,#N/A,FALSE,"LAJES";#N/A,#N/A,FALSE,"PILARES";#N/A,#N/A,FALSE,"VIGAS"}</definedName>
    <definedName name="orcamento" hidden="1">{#N/A,#N/A,FALSE,"ALVENARIA";#N/A,#N/A,FALSE,"BLOCOS";#N/A,#N/A,FALSE,"CINTAS";#N/A,#N/A,FALSE,"CORTINA";#N/A,#N/A,FALSE,"LAJES";#N/A,#N/A,FALSE,"PILARES";#N/A,#N/A,FALSE,"VIGAS"}</definedName>
    <definedName name="P.1" localSheetId="1">#N/A</definedName>
    <definedName name="P.1" localSheetId="0">#N/A</definedName>
    <definedName name="P.1">#N/A</definedName>
    <definedName name="P.10" localSheetId="1">#N/A</definedName>
    <definedName name="P.10" localSheetId="0">#N/A</definedName>
    <definedName name="P.10">#N/A</definedName>
    <definedName name="P.11" localSheetId="1">#N/A</definedName>
    <definedName name="P.11" localSheetId="0">#N/A</definedName>
    <definedName name="P.11">#N/A</definedName>
    <definedName name="P.12" localSheetId="1">#N/A</definedName>
    <definedName name="P.12" localSheetId="0">#N/A</definedName>
    <definedName name="P.12">#N/A</definedName>
    <definedName name="P.13" localSheetId="1">#N/A</definedName>
    <definedName name="P.13" localSheetId="0">#N/A</definedName>
    <definedName name="P.13">#N/A</definedName>
    <definedName name="P.14" localSheetId="1">#N/A</definedName>
    <definedName name="P.14" localSheetId="0">#N/A</definedName>
    <definedName name="P.14">#N/A</definedName>
    <definedName name="P.15" localSheetId="1">#N/A</definedName>
    <definedName name="P.15" localSheetId="0">#N/A</definedName>
    <definedName name="P.15">#N/A</definedName>
    <definedName name="P.2" localSheetId="1">#N/A</definedName>
    <definedName name="P.2" localSheetId="0">#N/A</definedName>
    <definedName name="P.2">#N/A</definedName>
    <definedName name="P.3" localSheetId="1">#N/A</definedName>
    <definedName name="P.3" localSheetId="0">#N/A</definedName>
    <definedName name="P.3">#N/A</definedName>
    <definedName name="P.4" localSheetId="1">#N/A</definedName>
    <definedName name="P.4" localSheetId="0">#N/A</definedName>
    <definedName name="P.4">#N/A</definedName>
    <definedName name="P.5" localSheetId="1">#N/A</definedName>
    <definedName name="P.5" localSheetId="0">#N/A</definedName>
    <definedName name="P.5">#N/A</definedName>
    <definedName name="P.6" localSheetId="1">#N/A</definedName>
    <definedName name="P.6" localSheetId="0">#N/A</definedName>
    <definedName name="P.6">#N/A</definedName>
    <definedName name="P.7" localSheetId="1">#N/A</definedName>
    <definedName name="P.7" localSheetId="0">#N/A</definedName>
    <definedName name="P.7">#N/A</definedName>
    <definedName name="P.8" localSheetId="1">#N/A</definedName>
    <definedName name="P.8" localSheetId="0">#N/A</definedName>
    <definedName name="P.8">#N/A</definedName>
    <definedName name="P.9" localSheetId="1">#N/A</definedName>
    <definedName name="P.9" localSheetId="0">#N/A</definedName>
    <definedName name="P.9">#N/A</definedName>
    <definedName name="Pedreiro_de_acabamento">'[1]INSUMOS'!$B$11</definedName>
    <definedName name="Popular" hidden="1">{#N/A,#N/A,FALSE,"Cronograma";#N/A,#N/A,FALSE,"Cronogr. 2"}</definedName>
    <definedName name="PP1.1" localSheetId="1">#N/A</definedName>
    <definedName name="PP1.1" localSheetId="0">#N/A</definedName>
    <definedName name="PP1.1">#N/A</definedName>
    <definedName name="PP1.10" localSheetId="1">#N/A</definedName>
    <definedName name="PP1.10" localSheetId="0">#N/A</definedName>
    <definedName name="PP1.10">#N/A</definedName>
    <definedName name="PP1.11" localSheetId="1">#N/A</definedName>
    <definedName name="PP1.11" localSheetId="0">#N/A</definedName>
    <definedName name="PP1.11">#N/A</definedName>
    <definedName name="PP1.12" localSheetId="1">#N/A</definedName>
    <definedName name="PP1.12" localSheetId="0">#N/A</definedName>
    <definedName name="PP1.12">#N/A</definedName>
    <definedName name="PP1.13" localSheetId="1">#N/A</definedName>
    <definedName name="PP1.13" localSheetId="0">#N/A</definedName>
    <definedName name="PP1.13">#N/A</definedName>
    <definedName name="PP1.14" localSheetId="1">#N/A</definedName>
    <definedName name="PP1.14" localSheetId="0">#N/A</definedName>
    <definedName name="PP1.14">#N/A</definedName>
    <definedName name="PP1.15" localSheetId="1">#N/A</definedName>
    <definedName name="PP1.15" localSheetId="0">#N/A</definedName>
    <definedName name="PP1.15">#N/A</definedName>
    <definedName name="PP1.2" localSheetId="1">#N/A</definedName>
    <definedName name="PP1.2" localSheetId="0">#N/A</definedName>
    <definedName name="PP1.2">#N/A</definedName>
    <definedName name="PP1.3" localSheetId="1">#N/A</definedName>
    <definedName name="PP1.3" localSheetId="0">#N/A</definedName>
    <definedName name="PP1.3">#N/A</definedName>
    <definedName name="PP1.4" localSheetId="1">#N/A</definedName>
    <definedName name="PP1.4" localSheetId="0">#N/A</definedName>
    <definedName name="PP1.4">#N/A</definedName>
    <definedName name="PP1.5" localSheetId="1">#N/A</definedName>
    <definedName name="PP1.5" localSheetId="0">#N/A</definedName>
    <definedName name="PP1.5">#N/A</definedName>
    <definedName name="PP1.6" localSheetId="1">#N/A</definedName>
    <definedName name="PP1.6" localSheetId="0">#N/A</definedName>
    <definedName name="PP1.6">#N/A</definedName>
    <definedName name="PP1.7" localSheetId="1">#N/A</definedName>
    <definedName name="PP1.7" localSheetId="0">#N/A</definedName>
    <definedName name="PP1.7">#N/A</definedName>
    <definedName name="PP1.8" localSheetId="1">#N/A</definedName>
    <definedName name="PP1.8" localSheetId="0">#N/A</definedName>
    <definedName name="PP1.8">#N/A</definedName>
    <definedName name="PP1.9" localSheetId="1">#N/A</definedName>
    <definedName name="PP1.9" localSheetId="0">#N/A</definedName>
    <definedName name="PP1.9">#N/A</definedName>
    <definedName name="rio" hidden="1">{#N/A,#N/A,FALSE,"Cronograma";#N/A,#N/A,FALSE,"Cronogr. 2"}</definedName>
    <definedName name="ss" hidden="1">{#N/A,#N/A,FALSE,"Cronograma";#N/A,#N/A,FALSE,"Cronogr. 2"}</definedName>
    <definedName name="T.1" localSheetId="1">#N/A</definedName>
    <definedName name="T.1" localSheetId="0">#N/A</definedName>
    <definedName name="T.1">#N/A</definedName>
    <definedName name="T.10" localSheetId="1">#N/A</definedName>
    <definedName name="T.10" localSheetId="0">#N/A</definedName>
    <definedName name="T.10">#N/A</definedName>
    <definedName name="T.11" localSheetId="1">#N/A</definedName>
    <definedName name="T.11" localSheetId="0">#N/A</definedName>
    <definedName name="T.11">#N/A</definedName>
    <definedName name="T.12" localSheetId="1">#N/A</definedName>
    <definedName name="T.12" localSheetId="0">#N/A</definedName>
    <definedName name="T.12">#N/A</definedName>
    <definedName name="T.13" localSheetId="1">#N/A</definedName>
    <definedName name="T.13" localSheetId="0">#N/A</definedName>
    <definedName name="T.13">#N/A</definedName>
    <definedName name="T.14" localSheetId="1">#N/A</definedName>
    <definedName name="T.14" localSheetId="0">#N/A</definedName>
    <definedName name="T.14">#N/A</definedName>
    <definedName name="T.15" localSheetId="1">#N/A</definedName>
    <definedName name="T.15" localSheetId="0">#N/A</definedName>
    <definedName name="T.15">#N/A</definedName>
    <definedName name="T.2" localSheetId="1">#N/A</definedName>
    <definedName name="T.2" localSheetId="0">#N/A</definedName>
    <definedName name="T.2">#N/A</definedName>
    <definedName name="T.3" localSheetId="1">#N/A</definedName>
    <definedName name="T.3" localSheetId="0">#N/A</definedName>
    <definedName name="T.3">#N/A</definedName>
    <definedName name="T.4" localSheetId="1">#N/A</definedName>
    <definedName name="T.4" localSheetId="0">#N/A</definedName>
    <definedName name="T.4">#N/A</definedName>
    <definedName name="T.5" localSheetId="1">#N/A</definedName>
    <definedName name="T.5" localSheetId="0">#N/A</definedName>
    <definedName name="T.5">#N/A</definedName>
    <definedName name="T.6" localSheetId="1">#N/A</definedName>
    <definedName name="T.6" localSheetId="0">#N/A</definedName>
    <definedName name="T.6">#N/A</definedName>
    <definedName name="T.7" localSheetId="1">#N/A</definedName>
    <definedName name="T.7" localSheetId="0">#N/A</definedName>
    <definedName name="T.7">#N/A</definedName>
    <definedName name="T.8" localSheetId="1">#N/A</definedName>
    <definedName name="T.8" localSheetId="0">#N/A</definedName>
    <definedName name="T.8">#N/A</definedName>
    <definedName name="T.9" localSheetId="1">#N/A</definedName>
    <definedName name="T.9" localSheetId="0">#N/A</definedName>
    <definedName name="T.9">#N/A</definedName>
    <definedName name="TOT.P" localSheetId="1">#N/A</definedName>
    <definedName name="TOT.P" localSheetId="0">#N/A</definedName>
    <definedName name="TOT.P">#N/A</definedName>
    <definedName name="TOT1.P" localSheetId="1">#N/A</definedName>
    <definedName name="TOT1.P" localSheetId="0">#N/A</definedName>
    <definedName name="TOT1.P">#N/A</definedName>
    <definedName name="TT.1" localSheetId="1">#N/A</definedName>
    <definedName name="TT.1" localSheetId="0">#N/A</definedName>
    <definedName name="TT.1">#N/A</definedName>
    <definedName name="TT.10" localSheetId="1">#N/A</definedName>
    <definedName name="TT.10" localSheetId="0">#N/A</definedName>
    <definedName name="TT.10">#N/A</definedName>
    <definedName name="TT.11" localSheetId="1">#N/A</definedName>
    <definedName name="TT.11" localSheetId="0">#N/A</definedName>
    <definedName name="TT.11">#N/A</definedName>
    <definedName name="TT.12" localSheetId="1">#N/A</definedName>
    <definedName name="TT.12" localSheetId="0">#N/A</definedName>
    <definedName name="TT.12">#N/A</definedName>
    <definedName name="TT.13" localSheetId="1">#N/A</definedName>
    <definedName name="TT.13" localSheetId="0">#N/A</definedName>
    <definedName name="TT.13">#N/A</definedName>
    <definedName name="TT.14" localSheetId="1">#N/A</definedName>
    <definedName name="TT.14" localSheetId="0">#N/A</definedName>
    <definedName name="TT.14">#N/A</definedName>
    <definedName name="TT.15" localSheetId="1">#N/A</definedName>
    <definedName name="TT.15" localSheetId="0">#N/A</definedName>
    <definedName name="TT.15">#N/A</definedName>
    <definedName name="TT.2" localSheetId="1">#N/A</definedName>
    <definedName name="TT.2" localSheetId="0">#N/A</definedName>
    <definedName name="TT.2">#N/A</definedName>
    <definedName name="TT.3" localSheetId="1">#N/A</definedName>
    <definedName name="TT.3" localSheetId="0">#N/A</definedName>
    <definedName name="TT.3">#N/A</definedName>
    <definedName name="TT.4" localSheetId="1">#N/A</definedName>
    <definedName name="TT.4" localSheetId="0">#N/A</definedName>
    <definedName name="TT.4">#N/A</definedName>
    <definedName name="TT.5" localSheetId="1">#N/A</definedName>
    <definedName name="TT.5" localSheetId="0">#N/A</definedName>
    <definedName name="TT.5">#N/A</definedName>
    <definedName name="TT.6" localSheetId="1">#N/A</definedName>
    <definedName name="TT.6" localSheetId="0">#N/A</definedName>
    <definedName name="TT.6">#N/A</definedName>
    <definedName name="TT.7" localSheetId="1">#N/A</definedName>
    <definedName name="TT.7" localSheetId="0">#N/A</definedName>
    <definedName name="TT.7">#N/A</definedName>
    <definedName name="TT.8" localSheetId="1">#N/A</definedName>
    <definedName name="TT.8" localSheetId="0">#N/A</definedName>
    <definedName name="TT.8">#N/A</definedName>
    <definedName name="TT.9" localSheetId="1">#N/A</definedName>
    <definedName name="TT.9" localSheetId="0">#N/A</definedName>
    <definedName name="TT.9">#N/A</definedName>
    <definedName name="wrn.Cronograma." hidden="1">{#N/A,#N/A,FALSE,"Cronograma";#N/A,#N/A,FALSE,"Cronogr. 2"}</definedName>
    <definedName name="wrn.GERAL." hidden="1">{#N/A,#N/A,FALSE,"ET-CAPA";#N/A,#N/A,FALSE,"ET-PAG1";#N/A,#N/A,FALSE,"ET-PAG2";#N/A,#N/A,FALSE,"ET-PAG3";#N/A,#N/A,FALSE,"ET-PAG4";#N/A,#N/A,FALSE,"ET-PAG5"}</definedName>
    <definedName name="wrn.mode_lev.xls." localSheetId="1" hidden="1">{#N/A,#N/A,FALSE,"ALVENARIA";#N/A,#N/A,FALSE,"BLOCOS";#N/A,#N/A,FALSE,"CINTAS";#N/A,#N/A,FALSE,"CORTINA";#N/A,#N/A,FALSE,"LAJES";#N/A,#N/A,FALSE,"PILARES";#N/A,#N/A,FALSE,"VIGAS"}</definedName>
    <definedName name="wrn.mode_lev.xls." hidden="1">{#N/A,#N/A,FALSE,"ALVENARIA";#N/A,#N/A,FALSE,"BLOCOS";#N/A,#N/A,FALSE,"CINTAS";#N/A,#N/A,FALSE,"CORTINA";#N/A,#N/A,FALSE,"LAJES";#N/A,#N/A,FALSE,"PILARES";#N/A,#N/A,FALSE,"VIGAS"}</definedName>
    <definedName name="wrn.PENDENCIAS." hidden="1">{#N/A,#N/A,FALSE,"GERAL";#N/A,#N/A,FALSE,"012-96";#N/A,#N/A,FALSE,"018-96";#N/A,#N/A,FALSE,"027-96";#N/A,#N/A,FALSE,"059-96";#N/A,#N/A,FALSE,"076-96";#N/A,#N/A,FALSE,"019-97";#N/A,#N/A,FALSE,"021-97";#N/A,#N/A,FALSE,"022-97";#N/A,#N/A,FALSE,"028-97"}</definedName>
    <definedName name="x" localSheetId="1" hidden="1">{#N/A,#N/A,FALSE,"ALVENARIA";#N/A,#N/A,FALSE,"BLOCOS";#N/A,#N/A,FALSE,"CINTAS";#N/A,#N/A,FALSE,"CORTINA";#N/A,#N/A,FALSE,"LAJES";#N/A,#N/A,FALSE,"PILARES";#N/A,#N/A,FALSE,"VIGAS"}</definedName>
    <definedName name="x" hidden="1">{#N/A,#N/A,FALSE,"ALVENARIA";#N/A,#N/A,FALSE,"BLOCOS";#N/A,#N/A,FALSE,"CINTAS";#N/A,#N/A,FALSE,"CORTINA";#N/A,#N/A,FALSE,"LAJES";#N/A,#N/A,FALSE,"PILARES";#N/A,#N/A,FALSE,"VIGAS"}</definedName>
  </definedNames>
  <calcPr fullCalcOnLoad="1"/>
</workbook>
</file>

<file path=xl/comments1.xml><?xml version="1.0" encoding="utf-8"?>
<comments xmlns="http://schemas.openxmlformats.org/spreadsheetml/2006/main">
  <authors>
    <author>Volpi</author>
  </authors>
  <commentList>
    <comment ref="A1" authorId="0">
      <text>
        <r>
          <rPr>
            <b/>
            <sz val="9"/>
            <rFont val="Segoe UI"/>
            <family val="2"/>
          </rPr>
          <t>Volpi:</t>
        </r>
        <r>
          <rPr>
            <sz val="9"/>
            <rFont val="Segoe UI"/>
            <family val="2"/>
          </rPr>
          <t xml:space="preserve">
Inserir logo atravéns de imagem</t>
        </r>
      </text>
    </comment>
  </commentList>
</comments>
</file>

<file path=xl/sharedStrings.xml><?xml version="1.0" encoding="utf-8"?>
<sst xmlns="http://schemas.openxmlformats.org/spreadsheetml/2006/main" count="414" uniqueCount="166">
  <si>
    <t>ITEM</t>
  </si>
  <si>
    <t>CÓDIGO</t>
  </si>
  <si>
    <t>UNID.</t>
  </si>
  <si>
    <t>CRONOGRAMA FÍSICO-FINANCEIRO GLOBAL</t>
  </si>
  <si>
    <t>1 - IDENTIFICAÇÃO</t>
  </si>
  <si>
    <t xml:space="preserve">DISCRIMINAÇÃO  </t>
  </si>
  <si>
    <t>VALOR DOS SERVIÇOS</t>
  </si>
  <si>
    <t>PESO %</t>
  </si>
  <si>
    <t>SERVIÇOS A EXECUTAR</t>
  </si>
  <si>
    <t>MÊS 01</t>
  </si>
  <si>
    <t>MÊS 02</t>
  </si>
  <si>
    <t>MÊS 03</t>
  </si>
  <si>
    <t>MÊS 04</t>
  </si>
  <si>
    <t>SIMPL.%</t>
  </si>
  <si>
    <t>ACUM. %</t>
  </si>
  <si>
    <t>FONTE</t>
  </si>
  <si>
    <t>DESCRIÇÃO DOS SERVIÇOS</t>
  </si>
  <si>
    <t>QUANT.</t>
  </si>
  <si>
    <t>VALOR TOTAL C/BDI (R$)</t>
  </si>
  <si>
    <t>(diferença)</t>
  </si>
  <si>
    <t>PLANILHA ORÇAMENTÁRIA DE CUSTOS</t>
  </si>
  <si>
    <t xml:space="preserve">LOCAL: </t>
  </si>
  <si>
    <t xml:space="preserve">FORMA DE EXECUÇÃO: </t>
  </si>
  <si>
    <t>BDI</t>
  </si>
  <si>
    <t xml:space="preserve">PRAZO DE EXECUÇÃO: </t>
  </si>
  <si>
    <t xml:space="preserve">REFERÊNCIA: </t>
  </si>
  <si>
    <t>ITENS / SUBITENS</t>
  </si>
  <si>
    <t xml:space="preserve">OBJETO: </t>
  </si>
  <si>
    <t>TOTAL GERAL</t>
  </si>
  <si>
    <t>PR. UNIT.(R$) S/ BDI</t>
  </si>
  <si>
    <t>MUNICÍPIO/UF:</t>
  </si>
  <si>
    <t xml:space="preserve">MUNICÍPIO/UF: </t>
  </si>
  <si>
    <t>TOTAL EM PERCENTUAL:</t>
  </si>
  <si>
    <t>TOTAL EM REAIS:</t>
  </si>
  <si>
    <t>1.1</t>
  </si>
  <si>
    <t>COMPOSIÇÃO</t>
  </si>
  <si>
    <t>PIRAUBA/ MG</t>
  </si>
  <si>
    <t>PAVIMENTAÇÃO DE VIAS URBANAS</t>
  </si>
  <si>
    <t xml:space="preserve">PAVIMENTAÇÃO </t>
  </si>
  <si>
    <t>BAIRRO JOÃO GONÇALVES DA NEIVA</t>
  </si>
  <si>
    <t>RUA L</t>
  </si>
  <si>
    <t>RUA M</t>
  </si>
  <si>
    <t>PRAÇA DO AÇUDE</t>
  </si>
  <si>
    <t>RUA JOSÉ ANTÔNIO CONDÉ PIRES</t>
  </si>
  <si>
    <t>RUA Dr. FRANKLIN BENTO SALGADO</t>
  </si>
  <si>
    <t>RUA ALVORADA</t>
  </si>
  <si>
    <t>RUA SEBASTIÃO PINTO BARBOSA</t>
  </si>
  <si>
    <t>RUA SÃO CRISTOVÃO</t>
  </si>
  <si>
    <t>RUA VALERIANO CORREA PINTO</t>
  </si>
  <si>
    <t>M</t>
  </si>
  <si>
    <t>M2</t>
  </si>
  <si>
    <t>M3</t>
  </si>
  <si>
    <t>TXKM</t>
  </si>
  <si>
    <t>M3XKM</t>
  </si>
  <si>
    <t>SETOP</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</si>
  <si>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</si>
  <si>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</si>
  <si>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ED-7623</t>
  </si>
  <si>
    <t>EXECUÇÃO E APLICAÇÃO DE CONCRETO BETUMINOSO USINADO A QUENTE (CBUQ), MASSA COMERCIAL, INCLUINDO FORNECIMENTO E TRANSPORTE DOS AGREGADOS E MATERIAL BETUMINOSO, EXCLUSIVE TRANSPORTE DA MASSA ASFÁLTICA ATÉ A PISTA</t>
  </si>
  <si>
    <t>RO-51229</t>
  </si>
  <si>
    <t>PINTURA DE LIGAÇÃO (EXECUÇÃO E FORNECIMENTO DO MATERIAL BETUMINOSO, EXCLUSIVE TRANSPORTE DO MATERIAL BETUMINOSO)</t>
  </si>
  <si>
    <t>RO-41363</t>
  </si>
  <si>
    <t>TRANSPORTE DE CONCRETO BETUMINOSO USINADO A QUENTE. DISTÂNCIA MÉDIA DE TRANSPORTE DE 15,10 A 20,00 KM (DENSIDADE DE MATERIAL SOLTO)</t>
  </si>
  <si>
    <t>RO-41376</t>
  </si>
  <si>
    <t>TRANSPORTE DE MATERIAL DE QUALQUER NATUREZA. DISTÂNCIA MÉDIA DE TRANSPORTE &gt;= 50,10 KM</t>
  </si>
  <si>
    <t>SARJETA DE CONCRETO URBANO (SCU), TIPO 1, COM FCK 15 MPA, LARGURA DE 30CM COM INCLINAÇÃO DE 3%, ESP. 7CM, PADRÃO DEER-MG, EXCLUSIVE MEIO-FIO, INCLUSIVE ESCAVAÇÃO, APILAOMENTO E TRANSPORTE COM RETIRADA DO MATERIAL ESCAVADO (EM CAÇAMBA) (EMBAZADA EM ED-14762)</t>
  </si>
  <si>
    <t>EXECUÇÃO DE LOMBADA</t>
  </si>
  <si>
    <t>Linhas de resina acrilica 0,6mm de espessura e Largura = 0,25m (execução, inclusive pré-marcação, fornecimento e transporte de todos os materiais) (Embasada em RO-41239)</t>
  </si>
  <si>
    <t>UN.</t>
  </si>
  <si>
    <t>SERVIÇOS PRELIMINARES</t>
  </si>
  <si>
    <t>RUA 1</t>
  </si>
  <si>
    <t>PLACA DE TRÂNSITO SINALIZAÇÃO VERTICAL, CHAPA N°16, SEMI-REFLEXIVA, TIPO A-18, SALIÊNCIA OU LOMBADA, (FORMA LOSANGULO, DIMENSÕES 450x450MM), INCLUINDO TUBO AÇO GALVANIZADOCOM COSTURA NBR 5580 CLASSE LEVE DN 500MM, E= 3,00MM (COMPRIMENTO 3,00M) E INSTALAÇÃO</t>
  </si>
  <si>
    <t>RUA PERPENDICULAR A RUA SÃO CRISTOVÃO</t>
  </si>
  <si>
    <t>SINAPI Composições e Insumos/DEZEMBRO/2021 (NÃO DESONERADO) | SETOP Leste/OUTUBRO-2021 (NÃO DESONERADO)</t>
  </si>
  <si>
    <t>RUA Pref. JOSE XAVIER VIEIRA</t>
  </si>
  <si>
    <t>[TIMBRE DA EMPRESA]</t>
  </si>
  <si>
    <t>Valor unitário de referência</t>
  </si>
  <si>
    <t>DATA DE PREENCHIMENTO</t>
  </si>
  <si>
    <t xml:space="preserve">&lt;--- Preencher percentual de BDI aplicado na proposta </t>
  </si>
  <si>
    <t>&lt;--- Preencher Data da Proposta</t>
  </si>
  <si>
    <t>EMPREITADA A PREÇO GLOBAL</t>
  </si>
  <si>
    <t>4 meses</t>
  </si>
  <si>
    <t>1.1.1</t>
  </si>
  <si>
    <t>1.2</t>
  </si>
  <si>
    <t>1.2.1</t>
  </si>
  <si>
    <t>1.2.2</t>
  </si>
  <si>
    <t>1.2.3</t>
  </si>
  <si>
    <t>1.2.4</t>
  </si>
  <si>
    <t>1.2.5</t>
  </si>
  <si>
    <t>1.3</t>
  </si>
  <si>
    <t>1.3.1</t>
  </si>
  <si>
    <t>1.3.2</t>
  </si>
  <si>
    <t>1.3.3</t>
  </si>
  <si>
    <t>1.3.4</t>
  </si>
  <si>
    <t>1.3.5</t>
  </si>
  <si>
    <t>1.4</t>
  </si>
  <si>
    <t>1.4.1</t>
  </si>
  <si>
    <t>1.4.2</t>
  </si>
  <si>
    <t>1.4.3</t>
  </si>
  <si>
    <t>1.4.4</t>
  </si>
  <si>
    <t>1.4.5</t>
  </si>
  <si>
    <t>1.5</t>
  </si>
  <si>
    <t>1.5.1</t>
  </si>
  <si>
    <t>1.5.2</t>
  </si>
  <si>
    <t>1.5.3</t>
  </si>
  <si>
    <t>1.5.4</t>
  </si>
  <si>
    <t>1.5.5</t>
  </si>
  <si>
    <t>1.6</t>
  </si>
  <si>
    <t>1.6.1</t>
  </si>
  <si>
    <t>1.6.2</t>
  </si>
  <si>
    <t>1.6.3</t>
  </si>
  <si>
    <t>1.6.4</t>
  </si>
  <si>
    <t>1.6.5</t>
  </si>
  <si>
    <t>1.6.6</t>
  </si>
  <si>
    <t>1.6.7</t>
  </si>
  <si>
    <t>1.6.8</t>
  </si>
  <si>
    <t>1.7</t>
  </si>
  <si>
    <t>1.7.1</t>
  </si>
  <si>
    <t>1.7.2</t>
  </si>
  <si>
    <t>1.7.3</t>
  </si>
  <si>
    <t>1.7.4</t>
  </si>
  <si>
    <t>1.7.5</t>
  </si>
  <si>
    <t>1.8</t>
  </si>
  <si>
    <t>1.8.1</t>
  </si>
  <si>
    <t>1.8.2</t>
  </si>
  <si>
    <t>1.8.3</t>
  </si>
  <si>
    <t>1.8.4</t>
  </si>
  <si>
    <t>1.8.5</t>
  </si>
  <si>
    <t>1.9</t>
  </si>
  <si>
    <t>1.9.1</t>
  </si>
  <si>
    <t>1.9.2</t>
  </si>
  <si>
    <t>1.9.3</t>
  </si>
  <si>
    <t>1.9.4</t>
  </si>
  <si>
    <t>1.9.5</t>
  </si>
  <si>
    <t>1.10</t>
  </si>
  <si>
    <t>1.10.1</t>
  </si>
  <si>
    <t>1.10.2</t>
  </si>
  <si>
    <t>1.10.3</t>
  </si>
  <si>
    <t>1.10.4</t>
  </si>
  <si>
    <t>1.10.5</t>
  </si>
  <si>
    <t>1.11</t>
  </si>
  <si>
    <t>1.11.1</t>
  </si>
  <si>
    <t>1.11.2</t>
  </si>
  <si>
    <t>1.11.3</t>
  </si>
  <si>
    <t>1.11.4</t>
  </si>
  <si>
    <t>1.11.5</t>
  </si>
  <si>
    <t>1.12</t>
  </si>
  <si>
    <t>1.12.1</t>
  </si>
  <si>
    <t>1.12.2</t>
  </si>
  <si>
    <t>1.12.3</t>
  </si>
  <si>
    <t>1.12.4</t>
  </si>
  <si>
    <t>1.12.5</t>
  </si>
  <si>
    <t>1.13</t>
  </si>
  <si>
    <t>1.13.1</t>
  </si>
  <si>
    <t>1.13.2</t>
  </si>
  <si>
    <t>1.13.3</t>
  </si>
  <si>
    <t>1.13.4</t>
  </si>
  <si>
    <t>1.13.5</t>
  </si>
  <si>
    <t>PR. UNIT.(R$) C/ BDI</t>
  </si>
  <si>
    <t>Pirauba, [dia] de [mês] de 2021</t>
  </si>
  <si>
    <t>[nome do engenheiro Responsável Técnico da empresa]</t>
  </si>
  <si>
    <t>[nome do Representante Legal da empresa]</t>
  </si>
  <si>
    <t>ENGENHEIRO CIVIL</t>
  </si>
  <si>
    <t>REPRESENTANTE LEGAL</t>
  </si>
  <si>
    <t>CREA XXXXXX/D</t>
  </si>
  <si>
    <t>OBSERVAÇÃO: CÓDIGOS IGUAIS, PRECISAM ESTAR COM O VALOR UNITÁRIO IGUAL, POR ISSO O VALOR UNITÁRIO DE ALGUNS SERVIÇOS É PREENCHIDO AUTOMATICAMENTE</t>
  </si>
</sst>
</file>

<file path=xl/styles.xml><?xml version="1.0" encoding="utf-8"?>
<styleSheet xmlns="http://schemas.openxmlformats.org/spreadsheetml/2006/main">
  <numFmts count="6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_(* #,##0.00_);_(* \(#,##0.00\);_(* &quot;-&quot;??_);_(@_)"/>
    <numFmt numFmtId="166" formatCode="_(&quot;R$ &quot;* #,##0.00_);_(&quot;R$ &quot;* \(#,##0.00\);_(&quot;R$ &quot;* &quot;-&quot;??_);_(@_)"/>
    <numFmt numFmtId="167" formatCode="&quot;R$&quot;#,##0.00_);\(&quot;R$&quot;#,##0.00\)"/>
    <numFmt numFmtId="168" formatCode="&quot;R$ &quot;#,##0.00"/>
    <numFmt numFmtId="169" formatCode="0.0000"/>
    <numFmt numFmtId="170" formatCode="&quot;R$&quot;#,##0.00"/>
    <numFmt numFmtId="171" formatCode="_(* #,##0.0000_);_(* \(#,##0.0000\);_(* &quot;-&quot;??_);_(@_)"/>
    <numFmt numFmtId="172" formatCode="_([$€-2]* #,##0.00_);_([$€-2]* \(#,##0.00\);_([$€-2]* &quot;-&quot;??_)"/>
    <numFmt numFmtId="173" formatCode="#,##0.00&quot; &quot;;&quot; (&quot;#,##0.00&quot;)&quot;;&quot; -&quot;#&quot; &quot;;@&quot; &quot;"/>
    <numFmt numFmtId="174" formatCode="_-* #,##0.00\ _€_-;\-* #,##0.00\ _€_-;_-* &quot;-&quot;??\ _€_-;_-@_-"/>
    <numFmt numFmtId="175" formatCode="#\,##0."/>
    <numFmt numFmtId="176" formatCode="_(&quot;$&quot;* #,##0_);_(&quot;$&quot;* \(#,##0\);_(&quot;$&quot;* &quot;-&quot;_);_(@_)"/>
    <numFmt numFmtId="177" formatCode="_(&quot;$&quot;* #,##0.00_);_(&quot;$&quot;* \(#,##0.00\);_(&quot;$&quot;* &quot;-&quot;??_);_(@_)"/>
    <numFmt numFmtId="178" formatCode="\$#."/>
    <numFmt numFmtId="179" formatCode="#,##0.00&quot; &quot;;&quot;-&quot;#,##0.00&quot; &quot;;&quot; -&quot;#&quot; &quot;;@&quot; &quot;"/>
    <numFmt numFmtId="180" formatCode="#.00"/>
    <numFmt numFmtId="181" formatCode="0.00_)"/>
    <numFmt numFmtId="182" formatCode="%#.00"/>
    <numFmt numFmtId="183" formatCode="#\,##0.00"/>
    <numFmt numFmtId="184" formatCode="[$R$-416]&quot; &quot;#,##0.00;[Red]&quot;-&quot;[$R$-416]&quot; &quot;#,##0.00"/>
    <numFmt numFmtId="185" formatCode="#,"/>
    <numFmt numFmtId="186" formatCode="_(* #,##0_);_(* \(#,##0\);_(* &quot;-&quot;_);_(@_)"/>
    <numFmt numFmtId="187" formatCode="#,##0.000"/>
    <numFmt numFmtId="188" formatCode="[$-416]dddd\,\ d&quot; de &quot;mmmm&quot; de &quot;yyyy"/>
    <numFmt numFmtId="189" formatCode="0.0"/>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0.000"/>
    <numFmt numFmtId="195" formatCode="[$-F800]dddd\,\ mmmm\ dd\,\ yyyy"/>
    <numFmt numFmtId="196" formatCode="0.0%"/>
    <numFmt numFmtId="197" formatCode="_(\ #,##0.00_);_(\ \(#,##0.00\);_(\ &quot;-&quot;??_);_(@_)"/>
    <numFmt numFmtId="198" formatCode="0\1"/>
    <numFmt numFmtId="199" formatCode="_-[$R$-416]\ * #,##0.00_-;\-[$R$-416]\ * #,##0.00_-;_-[$R$-416]\ * &quot;-&quot;??_-;_-@_-"/>
    <numFmt numFmtId="200" formatCode="[$R$-416]\ #,##0.00;\-[$R$-416]\ #,##0.00"/>
    <numFmt numFmtId="201" formatCode="&quot;Ativado&quot;;&quot;Ativado&quot;;&quot;Desativado&quot;"/>
    <numFmt numFmtId="202" formatCode="0.000000000"/>
    <numFmt numFmtId="203" formatCode="0.00000000"/>
    <numFmt numFmtId="204" formatCode="0.0000000"/>
    <numFmt numFmtId="205" formatCode="0.000000"/>
    <numFmt numFmtId="206" formatCode="0.00000"/>
    <numFmt numFmtId="207" formatCode="_-* #,##0.0000_-;\-* #,##0.0000_-;_-* &quot;-&quot;????_-;_-@_-"/>
    <numFmt numFmtId="208" formatCode="_-&quot;R$&quot;\ * #,##0.000_-;\-&quot;R$&quot;\ * #,##0.000_-;_-&quot;R$&quot;\ * &quot;-&quot;??_-;_-@_-"/>
    <numFmt numFmtId="209" formatCode="_-&quot;R$&quot;\ * #,##0.0000_-;\-&quot;R$&quot;\ * #,##0.0000_-;_-&quot;R$&quot;\ * &quot;-&quot;??_-;_-@_-"/>
    <numFmt numFmtId="210" formatCode="#,##0.0000"/>
    <numFmt numFmtId="211" formatCode="#,##0.00000"/>
    <numFmt numFmtId="212" formatCode="_-&quot;R$&quot;\ * #,##0.00000_-;\-&quot;R$&quot;\ * #,##0.00000_-;_-&quot;R$&quot;\ * &quot;-&quot;??_-;_-@_-"/>
    <numFmt numFmtId="213" formatCode="#,##0.000000"/>
    <numFmt numFmtId="214" formatCode="#,##0.0000000"/>
    <numFmt numFmtId="215" formatCode="_-&quot;R$&quot;\ * #,##0.000000_-;\-&quot;R$&quot;\ * #,##0.000000_-;_-&quot;R$&quot;\ * &quot;-&quot;??_-;_-@_-"/>
  </numFmts>
  <fonts count="113">
    <font>
      <sz val="11"/>
      <color theme="1"/>
      <name val="Calibri"/>
      <family val="2"/>
    </font>
    <font>
      <sz val="11"/>
      <color indexed="8"/>
      <name val="Calibri"/>
      <family val="2"/>
    </font>
    <font>
      <sz val="10"/>
      <name val="Arial"/>
      <family val="2"/>
    </font>
    <font>
      <sz val="10"/>
      <name val="Times New Roman"/>
      <family val="1"/>
    </font>
    <font>
      <sz val="10"/>
      <name val="Century Gothic"/>
      <family val="2"/>
    </font>
    <font>
      <b/>
      <sz val="10"/>
      <name val="Century Gothic"/>
      <family val="2"/>
    </font>
    <font>
      <sz val="9"/>
      <name val="Arial"/>
      <family val="2"/>
    </font>
    <font>
      <b/>
      <sz val="11"/>
      <color indexed="9"/>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9"/>
      <name val="Times New Roman"/>
      <family val="1"/>
    </font>
    <font>
      <b/>
      <sz val="15"/>
      <color indexed="62"/>
      <name val="Calibri"/>
      <family val="2"/>
    </font>
    <font>
      <sz val="11"/>
      <color indexed="10"/>
      <name val="Calibri"/>
      <family val="2"/>
    </font>
    <font>
      <b/>
      <sz val="10"/>
      <name val="Arial"/>
      <family val="2"/>
    </font>
    <font>
      <sz val="11"/>
      <color indexed="8"/>
      <name val="Arial"/>
      <family val="2"/>
    </font>
    <font>
      <sz val="10"/>
      <color indexed="8"/>
      <name val="MS Sans Serif"/>
      <family val="2"/>
    </font>
    <font>
      <sz val="1"/>
      <color indexed="8"/>
      <name val="Courier"/>
      <family val="3"/>
    </font>
    <font>
      <u val="single"/>
      <sz val="6"/>
      <color indexed="36"/>
      <name val="MS Sans Serif"/>
      <family val="2"/>
    </font>
    <font>
      <sz val="8"/>
      <name val="Arial"/>
      <family val="2"/>
    </font>
    <font>
      <u val="single"/>
      <sz val="11"/>
      <color indexed="12"/>
      <name val="Arial"/>
      <family val="2"/>
    </font>
    <font>
      <sz val="10"/>
      <name val="Courier"/>
      <family val="3"/>
    </font>
    <font>
      <sz val="12"/>
      <name val="Times New Roman"/>
      <family val="1"/>
    </font>
    <font>
      <b/>
      <i/>
      <sz val="16"/>
      <name val="Helv"/>
      <family val="0"/>
    </font>
    <font>
      <b/>
      <sz val="14"/>
      <name val="Arial"/>
      <family val="2"/>
    </font>
    <font>
      <sz val="10"/>
      <name val="MS Sans Serif"/>
      <family val="2"/>
    </font>
    <font>
      <sz val="1"/>
      <color indexed="18"/>
      <name val="Courier"/>
      <family val="3"/>
    </font>
    <font>
      <b/>
      <sz val="1"/>
      <color indexed="8"/>
      <name val="Courier"/>
      <family val="3"/>
    </font>
    <font>
      <sz val="11"/>
      <name val="Century Gothic"/>
      <family val="2"/>
    </font>
    <font>
      <sz val="12"/>
      <name val="Century Gothic"/>
      <family val="2"/>
    </font>
    <font>
      <b/>
      <sz val="11"/>
      <name val="Century Gothic"/>
      <family val="2"/>
    </font>
    <font>
      <b/>
      <sz val="12"/>
      <name val="Century Gothic"/>
      <family val="2"/>
    </font>
    <font>
      <sz val="9"/>
      <name val="Century Gothic"/>
      <family val="2"/>
    </font>
    <font>
      <sz val="11"/>
      <name val="Calibri"/>
      <family val="2"/>
    </font>
    <font>
      <sz val="8"/>
      <name val="Calibri"/>
      <family val="2"/>
    </font>
    <font>
      <sz val="9"/>
      <name val="Segoe UI"/>
      <family val="2"/>
    </font>
    <font>
      <b/>
      <sz val="9"/>
      <name val="Segoe UI"/>
      <family val="2"/>
    </font>
    <font>
      <sz val="10"/>
      <color indexed="8"/>
      <name val="Arial1"/>
      <family val="0"/>
    </font>
    <font>
      <sz val="11"/>
      <color indexed="9"/>
      <name val="Calibri"/>
      <family val="2"/>
    </font>
    <font>
      <b/>
      <sz val="11"/>
      <color indexed="52"/>
      <name val="Calibri"/>
      <family val="2"/>
    </font>
    <font>
      <b/>
      <i/>
      <sz val="16"/>
      <color indexed="8"/>
      <name val="Arial"/>
      <family val="2"/>
    </font>
    <font>
      <u val="single"/>
      <sz val="9.9"/>
      <color indexed="12"/>
      <name val="Calibri"/>
      <family val="2"/>
    </font>
    <font>
      <u val="single"/>
      <sz val="9.9"/>
      <color indexed="20"/>
      <name val="Calibri"/>
      <family val="2"/>
    </font>
    <font>
      <b/>
      <i/>
      <u val="single"/>
      <sz val="11"/>
      <color indexed="8"/>
      <name val="Arial"/>
      <family val="2"/>
    </font>
    <font>
      <sz val="11"/>
      <color indexed="2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10"/>
      <color indexed="10"/>
      <name val="Calibri"/>
      <family val="2"/>
    </font>
    <font>
      <sz val="10"/>
      <name val="Calibri"/>
      <family val="2"/>
    </font>
    <font>
      <sz val="10"/>
      <color indexed="10"/>
      <name val="Century Gothic"/>
      <family val="2"/>
    </font>
    <font>
      <b/>
      <sz val="10"/>
      <color indexed="10"/>
      <name val="Century Gothic"/>
      <family val="2"/>
    </font>
    <font>
      <sz val="10"/>
      <color indexed="55"/>
      <name val="Century Gothic"/>
      <family val="2"/>
    </font>
    <font>
      <b/>
      <sz val="10"/>
      <color indexed="55"/>
      <name val="Century Gothic"/>
      <family val="2"/>
    </font>
    <font>
      <sz val="10"/>
      <color indexed="10"/>
      <name val="Calibri"/>
      <family val="2"/>
    </font>
    <font>
      <b/>
      <sz val="12"/>
      <color indexed="10"/>
      <name val="Century Gothic"/>
      <family val="2"/>
    </font>
    <font>
      <sz val="10"/>
      <color indexed="9"/>
      <name val="Calibri"/>
      <family val="2"/>
    </font>
    <font>
      <b/>
      <sz val="12"/>
      <color indexed="10"/>
      <name val="Calibri"/>
      <family val="2"/>
    </font>
    <font>
      <b/>
      <sz val="9"/>
      <name val="Calibri"/>
      <family val="2"/>
    </font>
    <font>
      <sz val="12"/>
      <name val="Calibri"/>
      <family val="2"/>
    </font>
    <font>
      <sz val="9"/>
      <name val="Calibri"/>
      <family val="2"/>
    </font>
    <font>
      <sz val="9"/>
      <color indexed="10"/>
      <name val="Calibri"/>
      <family val="2"/>
    </font>
    <font>
      <b/>
      <sz val="14"/>
      <color indexed="10"/>
      <name val="Century Gothic"/>
      <family val="2"/>
    </font>
    <font>
      <sz val="14"/>
      <color indexed="10"/>
      <name val="Century Gothic"/>
      <family val="2"/>
    </font>
    <font>
      <sz val="8"/>
      <color indexed="10"/>
      <name val="Century Gothic"/>
      <family val="2"/>
    </font>
    <font>
      <b/>
      <sz val="8"/>
      <color indexed="10"/>
      <name val="Century Gothic"/>
      <family val="2"/>
    </font>
    <font>
      <b/>
      <sz val="9"/>
      <color indexed="10"/>
      <name val="Century Gothic"/>
      <family val="2"/>
    </font>
    <font>
      <b/>
      <sz val="12"/>
      <name val="Calibri"/>
      <family val="2"/>
    </font>
    <font>
      <sz val="10"/>
      <color rgb="FF000000"/>
      <name val="Arial1"/>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000000"/>
      <name val="Calibri"/>
      <family val="2"/>
    </font>
    <font>
      <b/>
      <i/>
      <sz val="16"/>
      <color rgb="FF000000"/>
      <name val="Arial"/>
      <family val="2"/>
    </font>
    <font>
      <u val="single"/>
      <sz val="9.9"/>
      <color theme="10"/>
      <name val="Calibri"/>
      <family val="2"/>
    </font>
    <font>
      <u val="single"/>
      <sz val="9.9"/>
      <color theme="11"/>
      <name val="Calibri"/>
      <family val="2"/>
    </font>
    <font>
      <sz val="11"/>
      <color rgb="FF9C0006"/>
      <name val="Calibri"/>
      <family val="2"/>
    </font>
    <font>
      <sz val="11"/>
      <color rgb="FF000000"/>
      <name val="Arial"/>
      <family val="2"/>
    </font>
    <font>
      <sz val="11"/>
      <color rgb="FF9C6500"/>
      <name val="Calibri"/>
      <family val="2"/>
    </font>
    <font>
      <b/>
      <i/>
      <u val="single"/>
      <sz val="11"/>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Calibri"/>
      <family val="2"/>
    </font>
    <font>
      <sz val="10"/>
      <color rgb="FFFF0000"/>
      <name val="Century Gothic"/>
      <family val="2"/>
    </font>
    <font>
      <b/>
      <sz val="10"/>
      <color rgb="FFFF0000"/>
      <name val="Century Gothic"/>
      <family val="2"/>
    </font>
    <font>
      <sz val="10"/>
      <color theme="0" tint="-0.3499799966812134"/>
      <name val="Century Gothic"/>
      <family val="2"/>
    </font>
    <font>
      <b/>
      <sz val="10"/>
      <color theme="0" tint="-0.3499799966812134"/>
      <name val="Century Gothic"/>
      <family val="2"/>
    </font>
    <font>
      <sz val="10"/>
      <color rgb="FFFF0000"/>
      <name val="Calibri"/>
      <family val="2"/>
    </font>
    <font>
      <b/>
      <sz val="12"/>
      <color rgb="FFFF0000"/>
      <name val="Century Gothic"/>
      <family val="2"/>
    </font>
    <font>
      <sz val="10"/>
      <color theme="0"/>
      <name val="Calibri"/>
      <family val="2"/>
    </font>
    <font>
      <b/>
      <sz val="12"/>
      <color rgb="FFFF0000"/>
      <name val="Calibri"/>
      <family val="2"/>
    </font>
    <font>
      <sz val="9"/>
      <color rgb="FFFF0000"/>
      <name val="Calibri"/>
      <family val="2"/>
    </font>
    <font>
      <sz val="8"/>
      <color rgb="FFFF0000"/>
      <name val="Century Gothic"/>
      <family val="2"/>
    </font>
    <font>
      <b/>
      <sz val="8"/>
      <color rgb="FFFF0000"/>
      <name val="Century Gothic"/>
      <family val="2"/>
    </font>
    <font>
      <b/>
      <sz val="9"/>
      <color rgb="FFFF0000"/>
      <name val="Century Gothic"/>
      <family val="2"/>
    </font>
    <font>
      <b/>
      <sz val="14"/>
      <color rgb="FFFF0000"/>
      <name val="Century Gothic"/>
      <family val="2"/>
    </font>
    <font>
      <sz val="14"/>
      <color rgb="FFFF0000"/>
      <name val="Century Gothic"/>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indexed="22"/>
        <bgColor indexed="64"/>
      </patternFill>
    </fill>
    <fill>
      <patternFill patternType="solid">
        <fgColor rgb="FFFFC7CE"/>
        <bgColor indexed="64"/>
      </patternFill>
    </fill>
    <fill>
      <patternFill patternType="solid">
        <fgColor indexed="47"/>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B6B6B6"/>
        <bgColor indexed="64"/>
      </patternFill>
    </fill>
    <fill>
      <patternFill patternType="solid">
        <fgColor rgb="FFFBF9EB"/>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right/>
      <top style="thin"/>
      <bottom style="thin"/>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right/>
      <top style="medium"/>
      <bottom style="medium"/>
    </border>
    <border>
      <left style="thin"/>
      <right style="thin"/>
      <top style="medium"/>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color indexed="63"/>
      </left>
      <right>
        <color indexed="63"/>
      </right>
      <top style="thin"/>
      <bottom style="thin"/>
    </border>
    <border>
      <left/>
      <right style="thin"/>
      <top style="thin"/>
      <bottom style="thin"/>
    </border>
    <border>
      <left style="medium"/>
      <right style="thin"/>
      <top/>
      <bottom style="thin"/>
    </border>
    <border>
      <left style="medium"/>
      <right style="thin"/>
      <top style="thin"/>
      <bottom style="thin"/>
    </border>
    <border>
      <left style="medium"/>
      <right>
        <color indexed="63"/>
      </right>
      <top style="medium"/>
      <bottom>
        <color indexed="63"/>
      </bottom>
    </border>
    <border>
      <left style="thin"/>
      <right style="medium"/>
      <top style="thin"/>
      <bottom style="thin"/>
    </border>
    <border>
      <left style="medium"/>
      <right style="medium"/>
      <top style="medium"/>
      <bottom style="thin"/>
    </border>
    <border>
      <left style="thin"/>
      <right>
        <color indexed="63"/>
      </right>
      <top>
        <color indexed="63"/>
      </top>
      <bottom>
        <color indexed="63"/>
      </bottom>
    </border>
    <border>
      <left style="thin"/>
      <right style="thin"/>
      <top/>
      <bottom>
        <color indexed="63"/>
      </bottom>
    </border>
    <border>
      <left style="thin"/>
      <right style="medium"/>
      <top>
        <color indexed="63"/>
      </top>
      <bottom>
        <color indexed="63"/>
      </bottom>
    </border>
    <border>
      <left style="thin"/>
      <right style="thin"/>
      <top style="thin"/>
      <bottom/>
    </border>
    <border>
      <left/>
      <right style="medium"/>
      <top style="medium"/>
      <bottom style="medium"/>
    </border>
    <border>
      <left style="medium"/>
      <right style="medium"/>
      <top style="medium"/>
      <bottom style="medium"/>
    </border>
    <border>
      <left>
        <color indexed="63"/>
      </left>
      <right style="thin"/>
      <top>
        <color indexed="63"/>
      </top>
      <bottom>
        <color indexed="63"/>
      </bottom>
    </border>
    <border>
      <left style="thin"/>
      <right/>
      <top/>
      <bottom style="thin"/>
    </border>
    <border>
      <left/>
      <right/>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border>
    <border>
      <left style="medium"/>
      <right/>
      <top style="thin"/>
      <bottom style="medium"/>
    </border>
    <border>
      <left/>
      <right/>
      <top style="thin"/>
      <bottom style="medium"/>
    </border>
    <border>
      <left/>
      <right style="medium"/>
      <top style="thin"/>
      <bottom style="medium"/>
    </border>
    <border>
      <left/>
      <right/>
      <top style="thin"/>
      <bottom/>
    </border>
    <border>
      <left/>
      <right/>
      <top style="medium"/>
      <bottom/>
    </border>
    <border>
      <left/>
      <right style="medium"/>
      <top style="medium"/>
      <bottom/>
    </border>
    <border>
      <left style="medium"/>
      <right>
        <color indexed="63"/>
      </right>
      <top/>
      <bottom style="medium"/>
    </border>
    <border>
      <left>
        <color indexed="63"/>
      </left>
      <right>
        <color indexed="63"/>
      </right>
      <top/>
      <bottom style="medium"/>
    </border>
    <border>
      <left>
        <color indexed="63"/>
      </left>
      <right style="medium"/>
      <top>
        <color indexed="63"/>
      </top>
      <bottom style="medium"/>
    </border>
    <border>
      <left style="thin"/>
      <right style="thin"/>
      <top>
        <color indexed="63"/>
      </top>
      <bottom style="thin"/>
    </border>
    <border>
      <left style="thin"/>
      <right/>
      <top style="thin"/>
      <bottom style="medium"/>
    </border>
    <border>
      <left/>
      <right style="thin"/>
      <top style="thin"/>
      <bottom style="medium"/>
    </border>
    <border>
      <left style="medium"/>
      <right/>
      <top style="medium"/>
      <bottom style="thin"/>
    </border>
    <border>
      <left/>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thin"/>
      <bottom/>
    </border>
    <border>
      <left/>
      <right style="medium"/>
      <top style="thin"/>
      <bottom style="thin"/>
    </border>
  </borders>
  <cellStyleXfs count="1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2" borderId="0" applyNumberFormat="0" applyBorder="0" applyAlignment="0" applyProtection="0"/>
    <xf numFmtId="0" fontId="74" fillId="0" borderId="0" applyNumberFormat="0" applyBorder="0" applyProtection="0">
      <alignment/>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4" fillId="0" borderId="0" applyNumberFormat="0" applyBorder="0" applyProtection="0">
      <alignment/>
    </xf>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7" fillId="23" borderId="4" applyNumberFormat="0" applyAlignment="0" applyProtection="0"/>
    <xf numFmtId="174" fontId="2" fillId="0" borderId="0" applyFont="0" applyFill="0" applyBorder="0" applyAlignment="0" applyProtection="0"/>
    <xf numFmtId="175" fontId="18" fillId="0" borderId="0">
      <alignment/>
      <protection locked="0"/>
    </xf>
    <xf numFmtId="0" fontId="15" fillId="24" borderId="5"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18" fillId="0" borderId="0">
      <alignment/>
      <protection locked="0"/>
    </xf>
    <xf numFmtId="0" fontId="18" fillId="0" borderId="0">
      <alignment/>
      <protection locked="0"/>
    </xf>
    <xf numFmtId="0" fontId="18" fillId="0" borderId="0">
      <alignment/>
      <protection locked="0"/>
    </xf>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80" fillId="31" borderId="1" applyNumberFormat="0" applyAlignment="0" applyProtection="0"/>
    <xf numFmtId="172" fontId="2" fillId="0" borderId="0" applyFont="0" applyFill="0" applyBorder="0" applyAlignment="0" applyProtection="0"/>
    <xf numFmtId="173" fontId="74" fillId="0" borderId="0" applyBorder="0" applyProtection="0">
      <alignment/>
    </xf>
    <xf numFmtId="165" fontId="74" fillId="0" borderId="0" applyBorder="0" applyProtection="0">
      <alignment/>
    </xf>
    <xf numFmtId="0" fontId="1" fillId="0" borderId="0">
      <alignment/>
      <protection/>
    </xf>
    <xf numFmtId="0" fontId="1" fillId="0" borderId="0">
      <alignment/>
      <protection/>
    </xf>
    <xf numFmtId="0" fontId="81" fillId="0" borderId="0" applyNumberFormat="0" applyBorder="0" applyProtection="0">
      <alignment/>
    </xf>
    <xf numFmtId="0" fontId="1" fillId="0" borderId="0">
      <alignment/>
      <protection/>
    </xf>
    <xf numFmtId="179" fontId="81" fillId="0" borderId="0" applyBorder="0" applyProtection="0">
      <alignment/>
    </xf>
    <xf numFmtId="180" fontId="18" fillId="0" borderId="0">
      <alignment/>
      <protection locked="0"/>
    </xf>
    <xf numFmtId="180" fontId="18" fillId="0" borderId="0">
      <alignment/>
      <protection locked="0"/>
    </xf>
    <xf numFmtId="0" fontId="19" fillId="0" borderId="0" applyNumberFormat="0" applyFill="0" applyBorder="0" applyAlignment="0" applyProtection="0"/>
    <xf numFmtId="0" fontId="8" fillId="32" borderId="0" applyNumberFormat="0" applyBorder="0" applyAlignment="0" applyProtection="0"/>
    <xf numFmtId="38" fontId="20" fillId="33" borderId="0" applyNumberFormat="0" applyBorder="0" applyAlignment="0" applyProtection="0"/>
    <xf numFmtId="0" fontId="82" fillId="0" borderId="0" applyNumberFormat="0" applyBorder="0" applyProtection="0">
      <alignment horizontal="center"/>
    </xf>
    <xf numFmtId="0" fontId="18" fillId="0" borderId="0">
      <alignment/>
      <protection locked="0"/>
    </xf>
    <xf numFmtId="0" fontId="18" fillId="0" borderId="0">
      <alignment/>
      <protection locked="0"/>
    </xf>
    <xf numFmtId="0" fontId="82" fillId="0" borderId="0" applyNumberFormat="0" applyBorder="0" applyProtection="0">
      <alignment horizontal="center" textRotation="90"/>
    </xf>
    <xf numFmtId="0" fontId="83" fillId="0" borderId="0" applyNumberFormat="0" applyFill="0" applyBorder="0" applyAlignment="0" applyProtection="0"/>
    <xf numFmtId="0" fontId="21" fillId="0" borderId="0" applyNumberFormat="0" applyFill="0" applyBorder="0" applyAlignment="0" applyProtection="0"/>
    <xf numFmtId="0" fontId="84" fillId="0" borderId="0" applyNumberFormat="0" applyFill="0" applyBorder="0" applyAlignment="0" applyProtection="0"/>
    <xf numFmtId="0" fontId="85" fillId="34" borderId="0" applyNumberFormat="0" applyBorder="0" applyAlignment="0" applyProtection="0"/>
    <xf numFmtId="0" fontId="22" fillId="0" borderId="0">
      <alignment/>
      <protection/>
    </xf>
    <xf numFmtId="0" fontId="9" fillId="35" borderId="6" applyNumberFormat="0" applyAlignment="0" applyProtection="0"/>
    <xf numFmtId="10" fontId="20" fillId="36" borderId="7" applyNumberFormat="0" applyBorder="0" applyAlignment="0" applyProtection="0"/>
    <xf numFmtId="0" fontId="10" fillId="0" borderId="8" applyNumberFormat="0" applyFill="0" applyAlignment="0" applyProtection="0"/>
    <xf numFmtId="0" fontId="2" fillId="0" borderId="0">
      <alignment horizontal="centerContinuous" vertical="justify"/>
      <protection/>
    </xf>
    <xf numFmtId="0" fontId="23" fillId="0" borderId="0" applyAlignment="0">
      <protection/>
    </xf>
    <xf numFmtId="44" fontId="0"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86" fillId="0" borderId="0" applyFont="0" applyFill="0" applyBorder="0" applyAlignment="0" applyProtection="0"/>
    <xf numFmtId="0" fontId="87" fillId="37" borderId="0" applyNumberFormat="0" applyBorder="0" applyAlignment="0" applyProtection="0"/>
    <xf numFmtId="0" fontId="11" fillId="38" borderId="0" applyNumberFormat="0" applyBorder="0" applyAlignment="0" applyProtection="0"/>
    <xf numFmtId="181" fontId="2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5" fillId="0" borderId="0">
      <alignment horizontal="left" vertical="center" indent="12"/>
      <protection/>
    </xf>
    <xf numFmtId="0" fontId="20" fillId="0" borderId="5" applyBorder="0">
      <alignment horizontal="left" vertical="center" wrapText="1" indent="2"/>
      <protection locked="0"/>
    </xf>
    <xf numFmtId="0" fontId="20" fillId="0" borderId="5" applyBorder="0">
      <alignment horizontal="left" vertical="center" wrapText="1" indent="3"/>
      <protection locked="0"/>
    </xf>
    <xf numFmtId="0" fontId="0" fillId="39" borderId="9" applyNumberFormat="0" applyFont="0" applyAlignment="0" applyProtection="0"/>
    <xf numFmtId="0" fontId="2" fillId="40" borderId="10" applyNumberFormat="0" applyAlignment="0" applyProtection="0"/>
    <xf numFmtId="10" fontId="2" fillId="0" borderId="0" applyFont="0" applyFill="0" applyBorder="0" applyAlignment="0" applyProtection="0"/>
    <xf numFmtId="182" fontId="18" fillId="0" borderId="0">
      <alignment/>
      <protection locked="0"/>
    </xf>
    <xf numFmtId="182" fontId="18" fillId="0" borderId="0">
      <alignment/>
      <protection locked="0"/>
    </xf>
    <xf numFmtId="183" fontId="18" fillId="0" borderId="0">
      <alignment/>
      <protection locked="0"/>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88" fillId="0" borderId="0" applyNumberFormat="0" applyBorder="0" applyProtection="0">
      <alignment/>
    </xf>
    <xf numFmtId="184" fontId="88" fillId="0" borderId="0" applyBorder="0" applyProtection="0">
      <alignment/>
    </xf>
    <xf numFmtId="0" fontId="89" fillId="21" borderId="11" applyNumberFormat="0" applyAlignment="0" applyProtection="0"/>
    <xf numFmtId="38" fontId="26" fillId="0" borderId="0" applyFont="0" applyFill="0" applyBorder="0" applyAlignment="0" applyProtection="0"/>
    <xf numFmtId="185" fontId="27" fillId="0" borderId="0">
      <alignment/>
      <protection locked="0"/>
    </xf>
    <xf numFmtId="41" fontId="0"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4" fontId="16" fillId="0" borderId="0" applyFont="0" applyFill="0" applyBorder="0" applyAlignment="0" applyProtection="0"/>
    <xf numFmtId="186" fontId="3" fillId="0" borderId="0" applyFont="0" applyFill="0" applyBorder="0" applyAlignment="0" applyProtection="0"/>
    <xf numFmtId="0" fontId="26" fillId="0" borderId="0">
      <alignment/>
      <protection/>
    </xf>
    <xf numFmtId="0" fontId="12" fillId="33" borderId="7">
      <alignment wrapText="1"/>
      <protection/>
    </xf>
    <xf numFmtId="0" fontId="12" fillId="33" borderId="7">
      <alignment wrapText="1"/>
      <protection/>
    </xf>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13" fillId="0" borderId="13" applyNumberFormat="0" applyFill="0" applyAlignment="0" applyProtection="0"/>
    <xf numFmtId="0" fontId="94" fillId="0" borderId="14" applyNumberFormat="0" applyFill="0" applyAlignment="0" applyProtection="0"/>
    <xf numFmtId="0" fontId="95" fillId="0" borderId="15" applyNumberFormat="0" applyFill="0" applyAlignment="0" applyProtection="0"/>
    <xf numFmtId="0" fontId="95" fillId="0" borderId="0" applyNumberFormat="0" applyFill="0" applyBorder="0" applyAlignment="0" applyProtection="0"/>
    <xf numFmtId="0" fontId="28" fillId="0" borderId="0">
      <alignment/>
      <protection locked="0"/>
    </xf>
    <xf numFmtId="0" fontId="28" fillId="0" borderId="0">
      <alignment/>
      <protection locked="0"/>
    </xf>
    <xf numFmtId="0" fontId="96" fillId="0" borderId="1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 fillId="0" borderId="0" applyFont="0" applyFill="0" applyBorder="0" applyAlignment="0" applyProtection="0"/>
    <xf numFmtId="0" fontId="14" fillId="0" borderId="0" applyNumberFormat="0" applyFill="0" applyBorder="0" applyAlignment="0" applyProtection="0"/>
  </cellStyleXfs>
  <cellXfs count="281">
    <xf numFmtId="0" fontId="0" fillId="0" borderId="0" xfId="0" applyFont="1" applyAlignment="1">
      <alignment/>
    </xf>
    <xf numFmtId="0" fontId="53" fillId="0" borderId="0" xfId="103" applyFont="1" applyFill="1" applyBorder="1" applyAlignment="1" applyProtection="1">
      <alignment vertical="center" wrapText="1"/>
      <protection/>
    </xf>
    <xf numFmtId="2" fontId="53" fillId="0" borderId="0" xfId="103" applyNumberFormat="1" applyFont="1" applyFill="1" applyBorder="1" applyAlignment="1" applyProtection="1">
      <alignment vertical="center" wrapText="1"/>
      <protection/>
    </xf>
    <xf numFmtId="4" fontId="53" fillId="0" borderId="0" xfId="103" applyNumberFormat="1" applyFont="1" applyFill="1" applyBorder="1" applyAlignment="1" applyProtection="1">
      <alignment vertical="center" wrapText="1"/>
      <protection/>
    </xf>
    <xf numFmtId="10" fontId="97" fillId="0" borderId="0" xfId="103" applyNumberFormat="1" applyFont="1" applyFill="1" applyBorder="1" applyAlignment="1" applyProtection="1">
      <alignment horizontal="center" vertical="center" wrapText="1"/>
      <protection/>
    </xf>
    <xf numFmtId="0" fontId="55" fillId="0" borderId="0" xfId="103" applyFont="1" applyFill="1" applyBorder="1" applyAlignment="1" applyProtection="1">
      <alignment vertical="center" wrapText="1"/>
      <protection/>
    </xf>
    <xf numFmtId="4" fontId="55" fillId="0" borderId="0" xfId="103" applyNumberFormat="1" applyFont="1" applyFill="1" applyBorder="1" applyAlignment="1" applyProtection="1">
      <alignment vertical="center" wrapText="1"/>
      <protection/>
    </xf>
    <xf numFmtId="0" fontId="53" fillId="0" borderId="0" xfId="103" applyFont="1" applyFill="1" applyBorder="1" applyAlignment="1" applyProtection="1">
      <alignment horizontal="center" vertical="center" wrapText="1"/>
      <protection/>
    </xf>
    <xf numFmtId="0" fontId="55" fillId="0" borderId="0" xfId="103" applyFont="1" applyAlignment="1">
      <alignment vertical="center"/>
      <protection/>
    </xf>
    <xf numFmtId="10" fontId="55" fillId="0" borderId="7" xfId="137" applyNumberFormat="1" applyFont="1" applyFill="1" applyBorder="1" applyAlignment="1">
      <alignment horizontal="center" vertical="center" wrapText="1"/>
      <protection/>
    </xf>
    <xf numFmtId="10" fontId="53" fillId="0" borderId="7" xfId="137" applyNumberFormat="1" applyFont="1" applyFill="1" applyBorder="1" applyAlignment="1" applyProtection="1">
      <alignment horizontal="center" vertical="center" wrapText="1"/>
      <protection/>
    </xf>
    <xf numFmtId="2" fontId="55" fillId="0" borderId="7" xfId="137" applyNumberFormat="1" applyFont="1" applyFill="1" applyBorder="1" applyAlignment="1">
      <alignment horizontal="center" vertical="center" wrapText="1"/>
      <protection/>
    </xf>
    <xf numFmtId="0" fontId="29" fillId="0" borderId="0" xfId="0" applyFont="1" applyAlignment="1">
      <alignment/>
    </xf>
    <xf numFmtId="0" fontId="30" fillId="0" borderId="0" xfId="0" applyFont="1" applyAlignment="1">
      <alignment/>
    </xf>
    <xf numFmtId="0" fontId="4" fillId="41" borderId="0" xfId="103" applyFont="1" applyFill="1" applyBorder="1" applyAlignment="1">
      <alignment vertical="center"/>
      <protection/>
    </xf>
    <xf numFmtId="0" fontId="4" fillId="0" borderId="0" xfId="103" applyFont="1" applyFill="1" applyAlignment="1">
      <alignment vertical="center"/>
      <protection/>
    </xf>
    <xf numFmtId="0" fontId="98" fillId="0" borderId="0" xfId="103" applyFont="1" applyFill="1" applyAlignment="1">
      <alignment vertical="center"/>
      <protection/>
    </xf>
    <xf numFmtId="4" fontId="98" fillId="0" borderId="0" xfId="103" applyNumberFormat="1" applyFont="1" applyFill="1" applyAlignment="1">
      <alignment horizontal="center" vertical="center"/>
      <protection/>
    </xf>
    <xf numFmtId="0" fontId="99" fillId="0" borderId="0" xfId="103" applyFont="1" applyAlignment="1">
      <alignment vertical="center"/>
      <protection/>
    </xf>
    <xf numFmtId="0" fontId="5" fillId="0" borderId="0" xfId="103" applyFont="1" applyFill="1" applyAlignment="1">
      <alignment vertical="center"/>
      <protection/>
    </xf>
    <xf numFmtId="165" fontId="4" fillId="0" borderId="0" xfId="187" applyNumberFormat="1" applyFont="1" applyFill="1" applyAlignment="1">
      <alignment vertical="center"/>
    </xf>
    <xf numFmtId="4" fontId="4" fillId="0" borderId="0" xfId="103" applyNumberFormat="1" applyFont="1" applyFill="1" applyAlignment="1">
      <alignment vertical="center"/>
      <protection/>
    </xf>
    <xf numFmtId="0" fontId="5" fillId="0" borderId="0" xfId="103" applyFont="1" applyFill="1" applyAlignment="1">
      <alignment horizontal="center"/>
      <protection/>
    </xf>
    <xf numFmtId="0" fontId="4" fillId="0" borderId="0" xfId="103" applyFont="1" applyFill="1" applyAlignment="1">
      <alignment horizontal="center"/>
      <protection/>
    </xf>
    <xf numFmtId="0" fontId="4" fillId="0" borderId="0" xfId="103" applyFont="1" applyFill="1" applyAlignment="1">
      <alignment horizontal="left" vertical="center" wrapText="1"/>
      <protection/>
    </xf>
    <xf numFmtId="0" fontId="4" fillId="0" borderId="0" xfId="103" applyFont="1" applyFill="1" applyAlignment="1">
      <alignment horizontal="center" vertical="center"/>
      <protection/>
    </xf>
    <xf numFmtId="44" fontId="4" fillId="0" borderId="0" xfId="187" applyNumberFormat="1" applyFont="1" applyFill="1" applyAlignment="1">
      <alignment vertical="center"/>
    </xf>
    <xf numFmtId="0" fontId="98" fillId="0" borderId="0" xfId="103" applyFont="1" applyFill="1" applyAlignment="1">
      <alignment horizontal="center" vertical="center"/>
      <protection/>
    </xf>
    <xf numFmtId="0" fontId="100" fillId="0" borderId="0" xfId="103" applyFont="1" applyFill="1" applyAlignment="1">
      <alignment vertical="center"/>
      <protection/>
    </xf>
    <xf numFmtId="4" fontId="100" fillId="0" borderId="0" xfId="103" applyNumberFormat="1" applyFont="1" applyFill="1" applyAlignment="1">
      <alignment horizontal="center" vertical="center"/>
      <protection/>
    </xf>
    <xf numFmtId="44" fontId="4" fillId="0" borderId="0" xfId="103" applyNumberFormat="1" applyFont="1" applyFill="1" applyAlignment="1">
      <alignment vertical="center"/>
      <protection/>
    </xf>
    <xf numFmtId="43" fontId="4" fillId="0" borderId="0" xfId="103" applyNumberFormat="1" applyFont="1" applyFill="1" applyAlignment="1">
      <alignment vertical="center"/>
      <protection/>
    </xf>
    <xf numFmtId="4" fontId="4" fillId="0" borderId="0" xfId="103" applyNumberFormat="1" applyFont="1" applyFill="1" applyAlignment="1">
      <alignment horizontal="center" vertical="center"/>
      <protection/>
    </xf>
    <xf numFmtId="4" fontId="4" fillId="0" borderId="0" xfId="187" applyNumberFormat="1" applyFont="1" applyFill="1" applyAlignment="1">
      <alignment horizontal="center" vertical="center"/>
    </xf>
    <xf numFmtId="49" fontId="5" fillId="42" borderId="17" xfId="103" applyNumberFormat="1" applyFont="1" applyFill="1" applyBorder="1" applyAlignment="1">
      <alignment horizontal="center" vertical="center" wrapText="1"/>
      <protection/>
    </xf>
    <xf numFmtId="49" fontId="5" fillId="42" borderId="18" xfId="103" applyNumberFormat="1" applyFont="1" applyFill="1" applyBorder="1" applyAlignment="1">
      <alignment horizontal="center" vertical="center" wrapText="1"/>
      <protection/>
    </xf>
    <xf numFmtId="49" fontId="5" fillId="42" borderId="19" xfId="103" applyNumberFormat="1" applyFont="1" applyFill="1" applyBorder="1" applyAlignment="1">
      <alignment horizontal="center" vertical="center" wrapText="1"/>
      <protection/>
    </xf>
    <xf numFmtId="4" fontId="5" fillId="42" borderId="18" xfId="187" applyNumberFormat="1" applyFont="1" applyFill="1" applyBorder="1" applyAlignment="1">
      <alignment horizontal="center" vertical="center" wrapText="1"/>
    </xf>
    <xf numFmtId="44" fontId="5" fillId="42" borderId="18" xfId="103" applyNumberFormat="1" applyFont="1" applyFill="1" applyBorder="1" applyAlignment="1">
      <alignment horizontal="center" vertical="center" wrapText="1"/>
      <protection/>
    </xf>
    <xf numFmtId="0" fontId="4" fillId="0" borderId="0" xfId="103" applyFont="1" applyAlignment="1">
      <alignment vertical="center"/>
      <protection/>
    </xf>
    <xf numFmtId="0" fontId="4" fillId="43" borderId="0" xfId="103" applyFont="1" applyFill="1" applyAlignment="1">
      <alignment vertical="center"/>
      <protection/>
    </xf>
    <xf numFmtId="0" fontId="4" fillId="0" borderId="0" xfId="103" applyFont="1" applyFill="1" applyBorder="1" applyAlignment="1">
      <alignment vertical="center"/>
      <protection/>
    </xf>
    <xf numFmtId="0" fontId="4" fillId="0" borderId="7" xfId="103" applyFont="1" applyFill="1" applyBorder="1" applyAlignment="1">
      <alignment vertical="center" wrapText="1"/>
      <protection/>
    </xf>
    <xf numFmtId="0" fontId="4" fillId="0" borderId="7" xfId="103" applyFont="1" applyFill="1" applyBorder="1" applyAlignment="1">
      <alignment horizontal="center" vertical="center"/>
      <protection/>
    </xf>
    <xf numFmtId="0" fontId="4" fillId="0" borderId="7" xfId="103" applyFont="1" applyFill="1" applyBorder="1" applyAlignment="1">
      <alignment horizontal="left" vertical="center" wrapText="1"/>
      <protection/>
    </xf>
    <xf numFmtId="0" fontId="4" fillId="0" borderId="7" xfId="103" applyFont="1" applyFill="1" applyBorder="1" applyAlignment="1">
      <alignment horizontal="center" vertical="center" wrapText="1"/>
      <protection/>
    </xf>
    <xf numFmtId="2" fontId="4" fillId="0" borderId="7" xfId="103" applyNumberFormat="1" applyFont="1" applyFill="1" applyBorder="1" applyAlignment="1">
      <alignment horizontal="center" vertical="center" wrapText="1"/>
      <protection/>
    </xf>
    <xf numFmtId="0" fontId="34" fillId="0" borderId="20" xfId="115" applyNumberFormat="1" applyFont="1" applyFill="1" applyBorder="1" applyAlignment="1">
      <alignment horizontal="center" vertical="center"/>
      <protection/>
    </xf>
    <xf numFmtId="1" fontId="4" fillId="0" borderId="7" xfId="103" applyNumberFormat="1" applyFont="1" applyFill="1" applyBorder="1" applyAlignment="1">
      <alignment horizontal="center" vertical="center"/>
      <protection/>
    </xf>
    <xf numFmtId="0" fontId="34" fillId="0" borderId="21" xfId="115" applyNumberFormat="1" applyFont="1" applyFill="1" applyBorder="1" applyAlignment="1">
      <alignment horizontal="center" vertical="center"/>
      <protection/>
    </xf>
    <xf numFmtId="0" fontId="34" fillId="0" borderId="7" xfId="115" applyNumberFormat="1" applyFont="1" applyFill="1" applyBorder="1" applyAlignment="1">
      <alignment horizontal="center" vertical="center"/>
      <protection/>
    </xf>
    <xf numFmtId="0" fontId="5" fillId="43" borderId="22" xfId="103" applyFont="1" applyFill="1" applyBorder="1" applyAlignment="1">
      <alignment horizontal="center" vertical="center" wrapText="1"/>
      <protection/>
    </xf>
    <xf numFmtId="0" fontId="4" fillId="43" borderId="0" xfId="103" applyFont="1" applyFill="1" applyAlignment="1">
      <alignment horizontal="center" vertical="center"/>
      <protection/>
    </xf>
    <xf numFmtId="1" fontId="34" fillId="0" borderId="7" xfId="115" applyNumberFormat="1" applyFont="1" applyFill="1" applyBorder="1" applyAlignment="1">
      <alignment horizontal="center" vertical="center"/>
      <protection/>
    </xf>
    <xf numFmtId="0" fontId="4" fillId="44" borderId="0" xfId="103" applyFont="1" applyFill="1" applyAlignment="1">
      <alignment vertical="center"/>
      <protection/>
    </xf>
    <xf numFmtId="0" fontId="4" fillId="44" borderId="0" xfId="103" applyFont="1" applyFill="1" applyAlignment="1">
      <alignment horizontal="center" vertical="center"/>
      <protection/>
    </xf>
    <xf numFmtId="10" fontId="55" fillId="45" borderId="7" xfId="137" applyNumberFormat="1" applyFont="1" applyFill="1" applyBorder="1" applyAlignment="1" applyProtection="1">
      <alignment horizontal="center" vertical="center" wrapText="1"/>
      <protection/>
    </xf>
    <xf numFmtId="10" fontId="55" fillId="0" borderId="5" xfId="137" applyNumberFormat="1" applyFont="1" applyBorder="1" applyAlignment="1" applyProtection="1">
      <alignment horizontal="center" vertical="center" wrapText="1"/>
      <protection/>
    </xf>
    <xf numFmtId="49" fontId="55" fillId="0" borderId="0" xfId="103" applyNumberFormat="1" applyFont="1" applyBorder="1" applyAlignment="1" applyProtection="1">
      <alignment vertical="center" wrapText="1"/>
      <protection/>
    </xf>
    <xf numFmtId="0" fontId="5" fillId="43" borderId="5" xfId="103" applyFont="1" applyFill="1" applyBorder="1" applyAlignment="1">
      <alignment horizontal="center" vertical="center"/>
      <protection/>
    </xf>
    <xf numFmtId="0" fontId="5" fillId="43" borderId="23" xfId="103" applyFont="1" applyFill="1" applyBorder="1" applyAlignment="1">
      <alignment horizontal="center" vertical="center"/>
      <protection/>
    </xf>
    <xf numFmtId="0" fontId="5" fillId="43" borderId="5" xfId="103" applyFont="1" applyFill="1" applyBorder="1" applyAlignment="1">
      <alignment horizontal="left" vertical="center" wrapText="1"/>
      <protection/>
    </xf>
    <xf numFmtId="0" fontId="5" fillId="43" borderId="22" xfId="103" applyFont="1" applyFill="1" applyBorder="1" applyAlignment="1">
      <alignment horizontal="left" vertical="center" wrapText="1"/>
      <protection/>
    </xf>
    <xf numFmtId="0" fontId="5" fillId="43" borderId="5" xfId="103" applyFont="1" applyFill="1" applyBorder="1" applyAlignment="1">
      <alignment horizontal="center" vertical="center"/>
      <protection/>
    </xf>
    <xf numFmtId="0" fontId="5" fillId="43" borderId="23" xfId="103" applyFont="1" applyFill="1" applyBorder="1" applyAlignment="1">
      <alignment horizontal="center" vertical="center"/>
      <protection/>
    </xf>
    <xf numFmtId="0" fontId="5" fillId="43" borderId="5" xfId="103" applyFont="1" applyFill="1" applyBorder="1" applyAlignment="1">
      <alignment horizontal="left" vertical="center" wrapText="1"/>
      <protection/>
    </xf>
    <xf numFmtId="0" fontId="5" fillId="43" borderId="22" xfId="103" applyFont="1" applyFill="1" applyBorder="1" applyAlignment="1">
      <alignment horizontal="left" vertical="center" wrapText="1"/>
      <protection/>
    </xf>
    <xf numFmtId="0" fontId="31" fillId="41" borderId="24" xfId="0" applyFont="1" applyFill="1" applyBorder="1" applyAlignment="1" applyProtection="1">
      <alignment horizontal="left" vertical="center"/>
      <protection/>
    </xf>
    <xf numFmtId="0" fontId="31" fillId="41" borderId="25" xfId="0" applyFont="1" applyFill="1" applyBorder="1" applyAlignment="1" applyProtection="1">
      <alignment horizontal="left" vertical="center"/>
      <protection/>
    </xf>
    <xf numFmtId="0" fontId="31" fillId="41" borderId="25" xfId="0" applyFont="1" applyFill="1" applyBorder="1" applyAlignment="1" applyProtection="1">
      <alignment vertical="center" wrapText="1"/>
      <protection/>
    </xf>
    <xf numFmtId="49" fontId="5" fillId="42" borderId="26" xfId="103" applyNumberFormat="1" applyFont="1" applyFill="1" applyBorder="1" applyAlignment="1">
      <alignment horizontal="center" vertical="center" wrapText="1"/>
      <protection/>
    </xf>
    <xf numFmtId="0" fontId="5" fillId="46" borderId="25" xfId="103" applyFont="1" applyFill="1" applyBorder="1" applyAlignment="1">
      <alignment horizontal="center" vertical="center" wrapText="1"/>
      <protection/>
    </xf>
    <xf numFmtId="0" fontId="5" fillId="45" borderId="25" xfId="103" applyFont="1" applyFill="1" applyBorder="1" applyAlignment="1">
      <alignment horizontal="center" vertical="center" wrapText="1"/>
      <protection/>
    </xf>
    <xf numFmtId="0" fontId="5" fillId="43" borderId="25" xfId="103" applyFont="1" applyFill="1" applyBorder="1" applyAlignment="1">
      <alignment horizontal="center" vertical="center" wrapText="1"/>
      <protection/>
    </xf>
    <xf numFmtId="0" fontId="4" fillId="41" borderId="25" xfId="103" applyFont="1" applyFill="1" applyBorder="1" applyAlignment="1">
      <alignment horizontal="center" vertical="center" wrapText="1"/>
      <protection/>
    </xf>
    <xf numFmtId="44" fontId="31" fillId="43" borderId="27" xfId="83" applyFont="1" applyFill="1" applyBorder="1" applyAlignment="1">
      <alignment horizontal="center" vertical="center"/>
    </xf>
    <xf numFmtId="44" fontId="32" fillId="45" borderId="27" xfId="83" applyFont="1" applyFill="1" applyBorder="1" applyAlignment="1">
      <alignment horizontal="center" vertical="center"/>
    </xf>
    <xf numFmtId="44" fontId="4" fillId="0" borderId="0" xfId="83" applyFont="1" applyFill="1" applyAlignment="1">
      <alignment vertical="center"/>
    </xf>
    <xf numFmtId="44" fontId="100" fillId="0" borderId="0" xfId="83" applyFont="1" applyFill="1" applyAlignment="1">
      <alignment vertical="center"/>
    </xf>
    <xf numFmtId="44" fontId="101" fillId="0" borderId="0" xfId="83" applyFont="1" applyFill="1" applyAlignment="1">
      <alignment vertical="center"/>
    </xf>
    <xf numFmtId="44" fontId="55" fillId="0" borderId="7" xfId="137" applyNumberFormat="1" applyFont="1" applyFill="1" applyBorder="1" applyAlignment="1" applyProtection="1">
      <alignment horizontal="center" vertical="center" wrapText="1"/>
      <protection/>
    </xf>
    <xf numFmtId="44" fontId="55" fillId="0" borderId="5" xfId="137" applyNumberFormat="1" applyFont="1" applyFill="1" applyBorder="1" applyAlignment="1" applyProtection="1">
      <alignment horizontal="center" vertical="center" wrapText="1"/>
      <protection/>
    </xf>
    <xf numFmtId="0" fontId="30" fillId="0" borderId="0" xfId="0" applyFont="1" applyFill="1" applyBorder="1" applyAlignment="1">
      <alignment/>
    </xf>
    <xf numFmtId="0" fontId="29" fillId="0" borderId="0" xfId="0" applyFont="1" applyFill="1" applyBorder="1" applyAlignment="1">
      <alignment/>
    </xf>
    <xf numFmtId="44" fontId="5" fillId="42" borderId="28" xfId="103" applyNumberFormat="1" applyFont="1" applyFill="1" applyBorder="1" applyAlignment="1">
      <alignment horizontal="center" vertical="center" wrapText="1"/>
      <protection/>
    </xf>
    <xf numFmtId="199" fontId="4" fillId="0" borderId="7" xfId="103" applyNumberFormat="1" applyFont="1" applyFill="1" applyBorder="1" applyAlignment="1">
      <alignment vertical="center"/>
      <protection/>
    </xf>
    <xf numFmtId="199" fontId="4" fillId="0" borderId="7" xfId="103" applyNumberFormat="1" applyFont="1" applyFill="1" applyBorder="1" applyAlignment="1">
      <alignment horizontal="center" vertical="center"/>
      <protection/>
    </xf>
    <xf numFmtId="4" fontId="5" fillId="42" borderId="29" xfId="187" applyNumberFormat="1" applyFont="1" applyFill="1" applyBorder="1" applyAlignment="1">
      <alignment horizontal="center" vertical="center" wrapText="1"/>
    </xf>
    <xf numFmtId="44" fontId="5" fillId="42" borderId="30" xfId="103" applyNumberFormat="1" applyFont="1" applyFill="1" applyBorder="1" applyAlignment="1">
      <alignment horizontal="center" vertical="center" wrapText="1"/>
      <protection/>
    </xf>
    <xf numFmtId="44" fontId="5" fillId="42" borderId="31" xfId="83" applyFont="1" applyFill="1" applyBorder="1" applyAlignment="1">
      <alignment horizontal="center" vertical="center" wrapText="1"/>
    </xf>
    <xf numFmtId="167" fontId="53" fillId="0" borderId="32" xfId="137" applyNumberFormat="1" applyFont="1" applyFill="1" applyBorder="1" applyAlignment="1" applyProtection="1">
      <alignment horizontal="center" vertical="center" wrapText="1"/>
      <protection/>
    </xf>
    <xf numFmtId="2" fontId="55" fillId="0" borderId="32" xfId="137" applyNumberFormat="1" applyFont="1" applyFill="1" applyBorder="1" applyAlignment="1">
      <alignment horizontal="center" vertical="center" wrapText="1"/>
      <protection/>
    </xf>
    <xf numFmtId="168" fontId="55" fillId="0" borderId="32" xfId="137" applyNumberFormat="1" applyFont="1" applyFill="1" applyBorder="1" applyAlignment="1">
      <alignment horizontal="center" vertical="center" wrapText="1"/>
      <protection/>
    </xf>
    <xf numFmtId="168" fontId="53" fillId="0" borderId="32" xfId="137" applyNumberFormat="1" applyFont="1" applyFill="1" applyBorder="1" applyAlignment="1">
      <alignment horizontal="center" vertical="center" wrapText="1"/>
      <protection/>
    </xf>
    <xf numFmtId="44" fontId="4" fillId="47" borderId="7" xfId="83" applyFont="1" applyFill="1" applyBorder="1" applyAlignment="1" applyProtection="1">
      <alignment horizontal="center" vertical="center" wrapText="1"/>
      <protection locked="0"/>
    </xf>
    <xf numFmtId="10" fontId="31" fillId="47" borderId="7" xfId="147" applyNumberFormat="1" applyFont="1" applyFill="1" applyBorder="1" applyAlignment="1" applyProtection="1">
      <alignment horizontal="center" vertical="center"/>
      <protection locked="0"/>
    </xf>
    <xf numFmtId="14" fontId="31" fillId="47" borderId="7" xfId="147" applyNumberFormat="1" applyFont="1" applyFill="1" applyBorder="1" applyAlignment="1" applyProtection="1">
      <alignment horizontal="center" vertical="center"/>
      <protection locked="0"/>
    </xf>
    <xf numFmtId="10" fontId="53" fillId="47" borderId="7" xfId="137" applyNumberFormat="1" applyFont="1" applyFill="1" applyBorder="1" applyAlignment="1" applyProtection="1">
      <alignment horizontal="center" vertical="center" wrapText="1"/>
      <protection locked="0"/>
    </xf>
    <xf numFmtId="10" fontId="53" fillId="47" borderId="22" xfId="137" applyNumberFormat="1" applyFont="1" applyFill="1" applyBorder="1" applyAlignment="1" applyProtection="1">
      <alignment horizontal="center" vertical="center" wrapText="1"/>
      <protection locked="0"/>
    </xf>
    <xf numFmtId="4" fontId="31" fillId="41" borderId="7" xfId="0" applyNumberFormat="1" applyFont="1" applyFill="1" applyBorder="1" applyAlignment="1" applyProtection="1">
      <alignment horizontal="center" vertical="center"/>
      <protection/>
    </xf>
    <xf numFmtId="0" fontId="5" fillId="45" borderId="5" xfId="103" applyFont="1" applyFill="1" applyBorder="1" applyAlignment="1">
      <alignment vertical="center"/>
      <protection/>
    </xf>
    <xf numFmtId="0" fontId="5" fillId="45" borderId="22" xfId="103" applyFont="1" applyFill="1" applyBorder="1" applyAlignment="1">
      <alignment vertical="center"/>
      <protection/>
    </xf>
    <xf numFmtId="0" fontId="32" fillId="46" borderId="5" xfId="103" applyFont="1" applyFill="1" applyBorder="1" applyAlignment="1">
      <alignment vertical="center" wrapText="1"/>
      <protection/>
    </xf>
    <xf numFmtId="0" fontId="32" fillId="46" borderId="22" xfId="103" applyFont="1" applyFill="1" applyBorder="1" applyAlignment="1">
      <alignment vertical="center" wrapText="1"/>
      <protection/>
    </xf>
    <xf numFmtId="44" fontId="5" fillId="42" borderId="18" xfId="103" applyNumberFormat="1" applyFont="1" applyFill="1" applyBorder="1" applyAlignment="1" applyProtection="1">
      <alignment horizontal="center" vertical="center" wrapText="1"/>
      <protection/>
    </xf>
    <xf numFmtId="44" fontId="5" fillId="42" borderId="33" xfId="83" applyFont="1" applyFill="1" applyBorder="1" applyAlignment="1" applyProtection="1">
      <alignment horizontal="center" vertical="center" wrapText="1"/>
      <protection/>
    </xf>
    <xf numFmtId="0" fontId="32" fillId="46" borderId="22" xfId="103" applyFont="1" applyFill="1" applyBorder="1" applyAlignment="1" applyProtection="1">
      <alignment horizontal="left" vertical="center" wrapText="1"/>
      <protection/>
    </xf>
    <xf numFmtId="44" fontId="5" fillId="46" borderId="27" xfId="83" applyFont="1" applyFill="1" applyBorder="1" applyAlignment="1" applyProtection="1">
      <alignment horizontal="left" vertical="center" wrapText="1"/>
      <protection/>
    </xf>
    <xf numFmtId="0" fontId="5" fillId="45" borderId="22" xfId="103" applyFont="1" applyFill="1" applyBorder="1" applyAlignment="1" applyProtection="1">
      <alignment horizontal="left" vertical="center"/>
      <protection/>
    </xf>
    <xf numFmtId="44" fontId="32" fillId="45" borderId="27" xfId="83" applyFont="1" applyFill="1" applyBorder="1" applyAlignment="1" applyProtection="1">
      <alignment horizontal="center" vertical="center"/>
      <protection/>
    </xf>
    <xf numFmtId="0" fontId="5" fillId="43" borderId="22" xfId="103" applyFont="1" applyFill="1" applyBorder="1" applyAlignment="1" applyProtection="1">
      <alignment horizontal="left" vertical="center" wrapText="1"/>
      <protection/>
    </xf>
    <xf numFmtId="44" fontId="31" fillId="43" borderId="27" xfId="83" applyFont="1" applyFill="1" applyBorder="1" applyAlignment="1" applyProtection="1">
      <alignment horizontal="center" vertical="center"/>
      <protection/>
    </xf>
    <xf numFmtId="44" fontId="4" fillId="41" borderId="7" xfId="83" applyFont="1" applyFill="1" applyBorder="1" applyAlignment="1" applyProtection="1">
      <alignment horizontal="center" vertical="center" wrapText="1"/>
      <protection/>
    </xf>
    <xf numFmtId="199" fontId="4" fillId="0" borderId="7" xfId="103" applyNumberFormat="1" applyFont="1" applyBorder="1" applyAlignment="1" applyProtection="1">
      <alignment horizontal="center" vertical="center" wrapText="1"/>
      <protection/>
    </xf>
    <xf numFmtId="0" fontId="32" fillId="45" borderId="33" xfId="126" applyFont="1" applyFill="1" applyBorder="1" applyAlignment="1" applyProtection="1">
      <alignment horizontal="center" vertical="center" wrapText="1"/>
      <protection/>
    </xf>
    <xf numFmtId="44" fontId="32" fillId="45" borderId="34" xfId="83" applyFont="1" applyFill="1" applyBorder="1" applyAlignment="1" applyProtection="1">
      <alignment horizontal="center" vertical="center"/>
      <protection/>
    </xf>
    <xf numFmtId="209" fontId="4" fillId="0" borderId="0" xfId="83" applyNumberFormat="1" applyFont="1" applyFill="1" applyAlignment="1">
      <alignment horizontal="center" vertical="center"/>
    </xf>
    <xf numFmtId="44" fontId="4" fillId="41" borderId="7" xfId="83" applyNumberFormat="1" applyFont="1" applyFill="1" applyBorder="1" applyAlignment="1" applyProtection="1">
      <alignment horizontal="center" vertical="center" wrapText="1"/>
      <protection/>
    </xf>
    <xf numFmtId="0" fontId="99" fillId="0" borderId="29" xfId="103" applyFont="1" applyBorder="1" applyAlignment="1" applyProtection="1">
      <alignment horizontal="center" vertical="center"/>
      <protection locked="0"/>
    </xf>
    <xf numFmtId="0" fontId="98" fillId="0" borderId="0" xfId="103" applyFont="1" applyAlignment="1" applyProtection="1">
      <alignment horizontal="center" vertical="center"/>
      <protection locked="0"/>
    </xf>
    <xf numFmtId="0" fontId="98" fillId="0" borderId="0" xfId="103" applyFont="1" applyAlignment="1" applyProtection="1">
      <alignment horizontal="left" vertical="center" wrapText="1"/>
      <protection locked="0"/>
    </xf>
    <xf numFmtId="4" fontId="98" fillId="0" borderId="0" xfId="187" applyNumberFormat="1" applyFont="1" applyFill="1" applyBorder="1" applyAlignment="1" applyProtection="1">
      <alignment horizontal="center" vertical="center"/>
      <protection locked="0"/>
    </xf>
    <xf numFmtId="44" fontId="98" fillId="0" borderId="0" xfId="187" applyNumberFormat="1" applyFont="1" applyFill="1" applyBorder="1" applyAlignment="1" applyProtection="1">
      <alignment vertical="center"/>
      <protection locked="0"/>
    </xf>
    <xf numFmtId="44" fontId="98" fillId="0" borderId="35" xfId="83" applyFont="1" applyFill="1" applyBorder="1" applyAlignment="1" applyProtection="1">
      <alignment vertical="center"/>
      <protection locked="0"/>
    </xf>
    <xf numFmtId="2" fontId="98" fillId="41" borderId="0" xfId="137" applyNumberFormat="1" applyFont="1" applyFill="1" applyProtection="1">
      <alignment/>
      <protection locked="0"/>
    </xf>
    <xf numFmtId="49" fontId="4" fillId="0" borderId="0" xfId="103" applyNumberFormat="1" applyFont="1" applyAlignment="1" applyProtection="1">
      <alignment horizontal="right" vertical="center"/>
      <protection locked="0"/>
    </xf>
    <xf numFmtId="49" fontId="5" fillId="0" borderId="0" xfId="103" applyNumberFormat="1" applyFont="1" applyAlignment="1" applyProtection="1">
      <alignment horizontal="left" vertical="center" wrapText="1"/>
      <protection locked="0"/>
    </xf>
    <xf numFmtId="49" fontId="5" fillId="0" borderId="0" xfId="103" applyNumberFormat="1" applyFont="1" applyAlignment="1" applyProtection="1">
      <alignment horizontal="center" vertical="center"/>
      <protection locked="0"/>
    </xf>
    <xf numFmtId="4" fontId="5" fillId="0" borderId="0" xfId="103" applyNumberFormat="1" applyFont="1" applyAlignment="1" applyProtection="1">
      <alignment horizontal="center" vertical="center"/>
      <protection locked="0"/>
    </xf>
    <xf numFmtId="44" fontId="5" fillId="0" borderId="0" xfId="103" applyNumberFormat="1" applyFont="1" applyAlignment="1" applyProtection="1">
      <alignment horizontal="right" vertical="center"/>
      <protection locked="0"/>
    </xf>
    <xf numFmtId="44" fontId="5" fillId="0" borderId="35" xfId="83" applyFont="1" applyFill="1" applyBorder="1" applyAlignment="1" applyProtection="1">
      <alignment vertical="center"/>
      <protection locked="0"/>
    </xf>
    <xf numFmtId="49" fontId="5" fillId="0" borderId="29" xfId="103" applyNumberFormat="1" applyFont="1" applyBorder="1" applyAlignment="1" applyProtection="1">
      <alignment horizontal="right" vertical="center"/>
      <protection locked="0"/>
    </xf>
    <xf numFmtId="0" fontId="98" fillId="0" borderId="0" xfId="0" applyFont="1" applyAlignment="1" applyProtection="1">
      <alignment/>
      <protection locked="0"/>
    </xf>
    <xf numFmtId="0" fontId="5" fillId="0" borderId="29" xfId="103" applyFont="1" applyBorder="1" applyAlignment="1" applyProtection="1">
      <alignment horizontal="center"/>
      <protection locked="0"/>
    </xf>
    <xf numFmtId="44" fontId="4" fillId="0" borderId="35" xfId="83" applyFont="1" applyFill="1" applyBorder="1" applyAlignment="1" applyProtection="1">
      <alignment vertical="center"/>
      <protection locked="0"/>
    </xf>
    <xf numFmtId="44" fontId="29" fillId="0" borderId="35" xfId="83" applyFont="1" applyBorder="1" applyAlignment="1" applyProtection="1">
      <alignment horizontal="center"/>
      <protection locked="0"/>
    </xf>
    <xf numFmtId="0" fontId="4" fillId="0" borderId="0" xfId="103" applyFont="1" applyAlignment="1" applyProtection="1">
      <alignment horizontal="center"/>
      <protection locked="0"/>
    </xf>
    <xf numFmtId="0" fontId="4" fillId="0" borderId="0" xfId="126" applyFont="1" applyAlignment="1" applyProtection="1">
      <alignment horizontal="center"/>
      <protection locked="0"/>
    </xf>
    <xf numFmtId="0" fontId="5" fillId="0" borderId="29" xfId="103" applyFont="1" applyBorder="1" applyAlignment="1" applyProtection="1">
      <alignment horizontal="center" vertical="center"/>
      <protection locked="0"/>
    </xf>
    <xf numFmtId="0" fontId="4" fillId="0" borderId="0" xfId="103" applyFont="1" applyAlignment="1" applyProtection="1">
      <alignment horizontal="left" vertical="center" wrapText="1"/>
      <protection locked="0"/>
    </xf>
    <xf numFmtId="0" fontId="4" fillId="0" borderId="0" xfId="103" applyFont="1" applyAlignment="1" applyProtection="1">
      <alignment horizontal="center" vertical="center"/>
      <protection locked="0"/>
    </xf>
    <xf numFmtId="4" fontId="4" fillId="0" borderId="0" xfId="103" applyNumberFormat="1" applyFont="1" applyAlignment="1" applyProtection="1">
      <alignment horizontal="center" vertical="center"/>
      <protection locked="0"/>
    </xf>
    <xf numFmtId="0" fontId="4" fillId="0" borderId="0" xfId="103" applyFont="1" applyAlignment="1" applyProtection="1">
      <alignment vertical="center"/>
      <protection locked="0"/>
    </xf>
    <xf numFmtId="44" fontId="33" fillId="0" borderId="35" xfId="83" applyFont="1" applyBorder="1" applyAlignment="1" applyProtection="1">
      <alignment horizontal="center"/>
      <protection locked="0"/>
    </xf>
    <xf numFmtId="0" fontId="5" fillId="0" borderId="36" xfId="103" applyFont="1" applyBorder="1" applyAlignment="1" applyProtection="1">
      <alignment horizontal="center" vertical="center"/>
      <protection locked="0"/>
    </xf>
    <xf numFmtId="0" fontId="4" fillId="0" borderId="37" xfId="103" applyFont="1" applyBorder="1" applyAlignment="1" applyProtection="1">
      <alignment horizontal="left" vertical="center" wrapText="1"/>
      <protection locked="0"/>
    </xf>
    <xf numFmtId="0" fontId="4" fillId="0" borderId="37" xfId="103" applyFont="1" applyBorder="1" applyAlignment="1" applyProtection="1">
      <alignment horizontal="center" vertical="center"/>
      <protection locked="0"/>
    </xf>
    <xf numFmtId="4" fontId="4" fillId="0" borderId="37" xfId="103" applyNumberFormat="1" applyFont="1" applyBorder="1" applyAlignment="1" applyProtection="1">
      <alignment horizontal="center" vertical="center"/>
      <protection locked="0"/>
    </xf>
    <xf numFmtId="0" fontId="4" fillId="0" borderId="37" xfId="103" applyFont="1" applyBorder="1" applyAlignment="1" applyProtection="1">
      <alignment vertical="center"/>
      <protection locked="0"/>
    </xf>
    <xf numFmtId="44" fontId="33" fillId="0" borderId="38" xfId="83" applyFont="1" applyBorder="1" applyAlignment="1" applyProtection="1">
      <alignment horizontal="center"/>
      <protection locked="0"/>
    </xf>
    <xf numFmtId="0" fontId="102" fillId="0" borderId="0" xfId="103" applyFont="1" applyFill="1" applyBorder="1" applyAlignment="1" applyProtection="1">
      <alignment vertical="center" wrapText="1"/>
      <protection/>
    </xf>
    <xf numFmtId="0" fontId="102" fillId="0" borderId="0" xfId="103" applyFont="1" applyFill="1" applyBorder="1" applyAlignment="1" applyProtection="1">
      <alignment vertical="center"/>
      <protection/>
    </xf>
    <xf numFmtId="0" fontId="55" fillId="0" borderId="0" xfId="103" applyFont="1" applyBorder="1" applyAlignment="1" applyProtection="1">
      <alignment vertical="center"/>
      <protection/>
    </xf>
    <xf numFmtId="2" fontId="55" fillId="0" borderId="0" xfId="137" applyNumberFormat="1" applyFont="1" applyBorder="1" applyAlignment="1" applyProtection="1">
      <alignment vertical="center"/>
      <protection/>
    </xf>
    <xf numFmtId="2" fontId="55" fillId="0" borderId="0" xfId="137" applyNumberFormat="1" applyFont="1" applyBorder="1" applyAlignment="1" applyProtection="1">
      <alignment horizontal="center" vertical="center"/>
      <protection/>
    </xf>
    <xf numFmtId="2" fontId="102" fillId="0" borderId="0" xfId="137" applyNumberFormat="1" applyFont="1" applyBorder="1" applyAlignment="1" applyProtection="1">
      <alignment vertical="center"/>
      <protection/>
    </xf>
    <xf numFmtId="2" fontId="53" fillId="33" borderId="7" xfId="137" applyNumberFormat="1" applyFont="1" applyFill="1" applyBorder="1" applyAlignment="1" applyProtection="1">
      <alignment horizontal="center" vertical="center" wrapText="1"/>
      <protection/>
    </xf>
    <xf numFmtId="0" fontId="103" fillId="0" borderId="0" xfId="103" applyFont="1" applyFill="1" applyAlignment="1">
      <alignment horizontal="left"/>
      <protection/>
    </xf>
    <xf numFmtId="0" fontId="55" fillId="0" borderId="39" xfId="103" applyFont="1" applyBorder="1" applyAlignment="1" applyProtection="1">
      <alignment vertical="center" wrapText="1"/>
      <protection/>
    </xf>
    <xf numFmtId="0" fontId="55" fillId="0" borderId="40" xfId="103" applyFont="1" applyBorder="1" applyAlignment="1" applyProtection="1">
      <alignment vertical="center"/>
      <protection/>
    </xf>
    <xf numFmtId="0" fontId="53" fillId="0" borderId="39" xfId="103" applyFont="1" applyFill="1" applyBorder="1" applyAlignment="1" applyProtection="1">
      <alignment vertical="center" wrapText="1"/>
      <protection/>
    </xf>
    <xf numFmtId="2" fontId="55" fillId="0" borderId="39" xfId="137" applyNumberFormat="1" applyFont="1" applyBorder="1" applyAlignment="1" applyProtection="1">
      <alignment horizontal="center" vertical="center"/>
      <protection/>
    </xf>
    <xf numFmtId="2" fontId="53" fillId="33" borderId="27" xfId="137" applyNumberFormat="1" applyFont="1" applyFill="1" applyBorder="1" applyAlignment="1" applyProtection="1">
      <alignment horizontal="center" vertical="center" wrapText="1"/>
      <protection/>
    </xf>
    <xf numFmtId="2" fontId="53" fillId="45" borderId="25" xfId="137" applyNumberFormat="1" applyFont="1" applyFill="1" applyBorder="1" applyAlignment="1">
      <alignment horizontal="center" vertical="center" wrapText="1"/>
      <protection/>
    </xf>
    <xf numFmtId="10" fontId="55" fillId="45" borderId="27" xfId="137" applyNumberFormat="1" applyFont="1" applyFill="1" applyBorder="1" applyAlignment="1" applyProtection="1">
      <alignment horizontal="center" vertical="center" wrapText="1"/>
      <protection/>
    </xf>
    <xf numFmtId="10" fontId="55" fillId="0" borderId="27" xfId="137" applyNumberFormat="1" applyFont="1" applyFill="1" applyBorder="1" applyAlignment="1">
      <alignment horizontal="center" vertical="center" wrapText="1"/>
      <protection/>
    </xf>
    <xf numFmtId="168" fontId="53" fillId="0" borderId="41" xfId="137" applyNumberFormat="1" applyFont="1" applyFill="1" applyBorder="1" applyAlignment="1">
      <alignment horizontal="center" vertical="center" wrapText="1"/>
      <protection/>
    </xf>
    <xf numFmtId="2" fontId="53" fillId="33" borderId="42" xfId="137" applyNumberFormat="1" applyFont="1" applyFill="1" applyBorder="1" applyAlignment="1">
      <alignment vertical="center" wrapText="1"/>
      <protection/>
    </xf>
    <xf numFmtId="2" fontId="53" fillId="33" borderId="43" xfId="137" applyNumberFormat="1" applyFont="1" applyFill="1" applyBorder="1" applyAlignment="1">
      <alignment vertical="center" wrapText="1"/>
      <protection/>
    </xf>
    <xf numFmtId="2" fontId="53" fillId="33" borderId="44" xfId="137" applyNumberFormat="1" applyFont="1" applyFill="1" applyBorder="1" applyAlignment="1">
      <alignment vertical="center" wrapText="1"/>
      <protection/>
    </xf>
    <xf numFmtId="0" fontId="55" fillId="0" borderId="0" xfId="103" applyFont="1" applyBorder="1" applyAlignment="1" applyProtection="1">
      <alignment vertical="center"/>
      <protection locked="0"/>
    </xf>
    <xf numFmtId="43" fontId="104" fillId="0" borderId="0" xfId="182" applyFont="1" applyAlignment="1" applyProtection="1">
      <alignment vertical="center"/>
      <protection/>
    </xf>
    <xf numFmtId="0" fontId="104" fillId="0" borderId="45" xfId="103" applyFont="1" applyBorder="1" applyAlignment="1" applyProtection="1">
      <alignment vertical="center"/>
      <protection/>
    </xf>
    <xf numFmtId="0" fontId="55" fillId="0" borderId="0" xfId="103" applyFont="1" applyAlignment="1" applyProtection="1">
      <alignment vertical="center"/>
      <protection/>
    </xf>
    <xf numFmtId="0" fontId="104" fillId="0" borderId="0" xfId="103" applyFont="1" applyBorder="1" applyAlignment="1" applyProtection="1">
      <alignment vertical="center"/>
      <protection/>
    </xf>
    <xf numFmtId="0" fontId="105" fillId="0" borderId="0" xfId="103" applyFont="1" applyAlignment="1" applyProtection="1">
      <alignment vertical="center"/>
      <protection/>
    </xf>
    <xf numFmtId="0" fontId="104" fillId="0" borderId="37" xfId="103" applyFont="1" applyBorder="1" applyAlignment="1" applyProtection="1">
      <alignment vertical="center"/>
      <protection/>
    </xf>
    <xf numFmtId="0" fontId="104" fillId="0" borderId="0" xfId="103" applyFont="1" applyAlignment="1" applyProtection="1">
      <alignment vertical="center"/>
      <protection/>
    </xf>
    <xf numFmtId="0" fontId="53" fillId="0" borderId="40" xfId="103" applyFont="1" applyBorder="1" applyAlignment="1" applyProtection="1">
      <alignment vertical="center"/>
      <protection locked="0"/>
    </xf>
    <xf numFmtId="0" fontId="64" fillId="0" borderId="40" xfId="103" applyFont="1" applyBorder="1" applyAlignment="1" applyProtection="1">
      <alignment vertical="center"/>
      <protection locked="0"/>
    </xf>
    <xf numFmtId="0" fontId="55" fillId="0" borderId="40" xfId="103" applyFont="1" applyBorder="1" applyAlignment="1" applyProtection="1">
      <alignment vertical="center"/>
      <protection locked="0"/>
    </xf>
    <xf numFmtId="4" fontId="102" fillId="0" borderId="40" xfId="137" applyNumberFormat="1" applyFont="1" applyBorder="1" applyAlignment="1" applyProtection="1">
      <alignment vertical="center"/>
      <protection locked="0"/>
    </xf>
    <xf numFmtId="2" fontId="55" fillId="0" borderId="26" xfId="137" applyNumberFormat="1" applyFont="1" applyBorder="1" applyAlignment="1" applyProtection="1">
      <alignment vertical="center"/>
      <protection locked="0"/>
    </xf>
    <xf numFmtId="2" fontId="55" fillId="0" borderId="46" xfId="137" applyNumberFormat="1" applyFont="1" applyBorder="1" applyAlignment="1" applyProtection="1">
      <alignment vertical="center"/>
      <protection locked="0"/>
    </xf>
    <xf numFmtId="167" fontId="53" fillId="0" borderId="46" xfId="137" applyNumberFormat="1" applyFont="1" applyBorder="1" applyAlignment="1" applyProtection="1">
      <alignment vertical="center"/>
      <protection locked="0"/>
    </xf>
    <xf numFmtId="2" fontId="55" fillId="0" borderId="46" xfId="137" applyNumberFormat="1" applyFont="1" applyBorder="1" applyAlignment="1" applyProtection="1">
      <alignment horizontal="center" vertical="center"/>
      <protection locked="0"/>
    </xf>
    <xf numFmtId="4" fontId="102" fillId="0" borderId="46" xfId="137" applyNumberFormat="1" applyFont="1" applyBorder="1" applyAlignment="1" applyProtection="1">
      <alignment vertical="center"/>
      <protection locked="0"/>
    </xf>
    <xf numFmtId="0" fontId="55" fillId="0" borderId="46" xfId="103" applyFont="1" applyBorder="1" applyAlignment="1" applyProtection="1">
      <alignment vertical="center"/>
      <protection locked="0"/>
    </xf>
    <xf numFmtId="0" fontId="55" fillId="0" borderId="47" xfId="103" applyFont="1" applyBorder="1" applyAlignment="1" applyProtection="1">
      <alignment vertical="center"/>
      <protection locked="0"/>
    </xf>
    <xf numFmtId="14" fontId="97" fillId="0" borderId="0" xfId="137" applyNumberFormat="1" applyFont="1" applyBorder="1" applyAlignment="1" applyProtection="1">
      <alignment horizontal="left" vertical="center"/>
      <protection locked="0"/>
    </xf>
    <xf numFmtId="2" fontId="55" fillId="0" borderId="0" xfId="137" applyNumberFormat="1" applyFont="1" applyBorder="1" applyAlignment="1" applyProtection="1">
      <alignment horizontal="center" vertical="center"/>
      <protection locked="0"/>
    </xf>
    <xf numFmtId="4" fontId="102" fillId="0" borderId="0" xfId="137" applyNumberFormat="1" applyFont="1" applyBorder="1" applyAlignment="1" applyProtection="1">
      <alignment vertical="center"/>
      <protection locked="0"/>
    </xf>
    <xf numFmtId="2" fontId="65" fillId="0" borderId="39" xfId="137" applyNumberFormat="1" applyFont="1" applyBorder="1" applyAlignment="1" applyProtection="1">
      <alignment vertical="center"/>
      <protection locked="0"/>
    </xf>
    <xf numFmtId="2" fontId="55" fillId="0" borderId="0" xfId="137" applyNumberFormat="1" applyFont="1" applyBorder="1" applyAlignment="1" applyProtection="1">
      <alignment vertical="center"/>
      <protection locked="0"/>
    </xf>
    <xf numFmtId="167" fontId="53" fillId="0" borderId="0" xfId="137" applyNumberFormat="1" applyFont="1" applyBorder="1" applyAlignment="1" applyProtection="1">
      <alignment vertical="center"/>
      <protection locked="0"/>
    </xf>
    <xf numFmtId="2" fontId="55" fillId="0" borderId="39" xfId="137" applyNumberFormat="1" applyFont="1" applyBorder="1" applyAlignment="1" applyProtection="1">
      <alignment vertical="center"/>
      <protection locked="0"/>
    </xf>
    <xf numFmtId="0" fontId="66" fillId="0" borderId="0" xfId="103" applyFont="1" applyBorder="1" applyAlignment="1" applyProtection="1">
      <alignment vertical="center"/>
      <protection locked="0"/>
    </xf>
    <xf numFmtId="0" fontId="64" fillId="0" borderId="0" xfId="103" applyFont="1" applyBorder="1" applyAlignment="1" applyProtection="1">
      <alignment vertical="center"/>
      <protection locked="0"/>
    </xf>
    <xf numFmtId="0" fontId="53" fillId="0" borderId="0" xfId="103" applyFont="1" applyBorder="1" applyAlignment="1" applyProtection="1">
      <alignment vertical="center"/>
      <protection locked="0"/>
    </xf>
    <xf numFmtId="2" fontId="66" fillId="0" borderId="39" xfId="137" applyNumberFormat="1" applyFont="1" applyBorder="1" applyAlignment="1" applyProtection="1">
      <alignment vertical="center"/>
      <protection locked="0"/>
    </xf>
    <xf numFmtId="2" fontId="66" fillId="0" borderId="0" xfId="137" applyNumberFormat="1" applyFont="1" applyBorder="1" applyAlignment="1" applyProtection="1">
      <alignment vertical="center"/>
      <protection locked="0"/>
    </xf>
    <xf numFmtId="2" fontId="106" fillId="0" borderId="0" xfId="137" applyNumberFormat="1" applyFont="1" applyBorder="1" applyAlignment="1" applyProtection="1">
      <alignment vertical="center"/>
      <protection locked="0"/>
    </xf>
    <xf numFmtId="1" fontId="66" fillId="0" borderId="0" xfId="137" applyNumberFormat="1" applyFont="1" applyBorder="1" applyAlignment="1" applyProtection="1">
      <alignment vertical="center"/>
      <protection locked="0"/>
    </xf>
    <xf numFmtId="2" fontId="66" fillId="0" borderId="0" xfId="137" applyNumberFormat="1" applyFont="1" applyBorder="1" applyAlignment="1" applyProtection="1">
      <alignment horizontal="center" vertical="center"/>
      <protection locked="0"/>
    </xf>
    <xf numFmtId="0" fontId="55" fillId="0" borderId="39" xfId="103" applyFont="1" applyBorder="1" applyAlignment="1" applyProtection="1">
      <alignment vertical="center"/>
      <protection locked="0"/>
    </xf>
    <xf numFmtId="0" fontId="55" fillId="0" borderId="48" xfId="103" applyFont="1" applyBorder="1" applyAlignment="1" applyProtection="1">
      <alignment vertical="center"/>
      <protection locked="0"/>
    </xf>
    <xf numFmtId="0" fontId="55" fillId="0" borderId="49" xfId="103" applyFont="1" applyBorder="1" applyAlignment="1" applyProtection="1">
      <alignment vertical="center"/>
      <protection locked="0"/>
    </xf>
    <xf numFmtId="0" fontId="55" fillId="0" borderId="50" xfId="103" applyFont="1" applyBorder="1" applyAlignment="1" applyProtection="1">
      <alignment vertical="center"/>
      <protection locked="0"/>
    </xf>
    <xf numFmtId="0" fontId="31" fillId="41" borderId="32" xfId="0" applyFont="1" applyFill="1" applyBorder="1" applyAlignment="1" applyProtection="1">
      <alignment horizontal="center" vertical="center"/>
      <protection/>
    </xf>
    <xf numFmtId="0" fontId="31" fillId="41" borderId="51" xfId="0" applyFont="1" applyFill="1" applyBorder="1" applyAlignment="1" applyProtection="1">
      <alignment horizontal="center" vertical="center"/>
      <protection/>
    </xf>
    <xf numFmtId="0" fontId="107" fillId="0" borderId="0" xfId="0" applyFont="1" applyAlignment="1" applyProtection="1">
      <alignment horizontal="center" vertical="center"/>
      <protection locked="0"/>
    </xf>
    <xf numFmtId="0" fontId="4" fillId="0" borderId="0" xfId="126" applyFont="1" applyAlignment="1" applyProtection="1">
      <alignment horizontal="center" vertical="center"/>
      <protection locked="0"/>
    </xf>
    <xf numFmtId="0" fontId="4" fillId="0" borderId="0" xfId="126" applyFont="1" applyAlignment="1" applyProtection="1">
      <alignment horizontal="center"/>
      <protection locked="0"/>
    </xf>
    <xf numFmtId="0" fontId="33" fillId="0" borderId="0" xfId="126" applyFont="1" applyAlignment="1" applyProtection="1">
      <alignment horizontal="center" vertical="center"/>
      <protection locked="0"/>
    </xf>
    <xf numFmtId="0" fontId="33" fillId="0" borderId="37" xfId="126" applyFont="1" applyBorder="1" applyAlignment="1" applyProtection="1">
      <alignment horizontal="center" vertical="center"/>
      <protection locked="0"/>
    </xf>
    <xf numFmtId="0" fontId="108" fillId="0" borderId="29" xfId="0" applyFont="1" applyFill="1" applyBorder="1" applyAlignment="1">
      <alignment horizontal="left" vertical="center" wrapText="1"/>
    </xf>
    <xf numFmtId="0" fontId="108" fillId="0" borderId="0" xfId="0" applyFont="1" applyFill="1" applyBorder="1" applyAlignment="1">
      <alignment horizontal="left" vertical="center" wrapText="1"/>
    </xf>
    <xf numFmtId="0" fontId="109" fillId="0" borderId="29" xfId="0" applyFont="1" applyFill="1" applyBorder="1" applyAlignment="1">
      <alignment horizontal="left" vertical="center" wrapText="1"/>
    </xf>
    <xf numFmtId="0" fontId="109" fillId="0" borderId="0" xfId="0" applyFont="1" applyFill="1" applyBorder="1" applyAlignment="1">
      <alignment horizontal="left" vertical="center" wrapText="1"/>
    </xf>
    <xf numFmtId="4" fontId="31" fillId="41" borderId="7" xfId="0" applyNumberFormat="1" applyFont="1" applyFill="1" applyBorder="1" applyAlignment="1" applyProtection="1">
      <alignment horizontal="center" vertical="center"/>
      <protection/>
    </xf>
    <xf numFmtId="0" fontId="32" fillId="45" borderId="17" xfId="126" applyFont="1" applyFill="1" applyBorder="1" applyAlignment="1">
      <alignment horizontal="center" vertical="center" wrapText="1"/>
      <protection/>
    </xf>
    <xf numFmtId="0" fontId="32" fillId="45" borderId="18" xfId="126" applyFont="1" applyFill="1" applyBorder="1" applyAlignment="1">
      <alignment horizontal="center" vertical="center" wrapText="1"/>
      <protection/>
    </xf>
    <xf numFmtId="0" fontId="32" fillId="45" borderId="33" xfId="126" applyFont="1" applyFill="1" applyBorder="1" applyAlignment="1">
      <alignment horizontal="center" vertical="center" wrapText="1"/>
      <protection/>
    </xf>
    <xf numFmtId="0" fontId="31" fillId="43" borderId="52" xfId="0" applyFont="1" applyFill="1" applyBorder="1" applyAlignment="1" applyProtection="1">
      <alignment horizontal="left" vertical="center" wrapText="1"/>
      <protection/>
    </xf>
    <xf numFmtId="0" fontId="31" fillId="43" borderId="43" xfId="0" applyFont="1" applyFill="1" applyBorder="1" applyAlignment="1" applyProtection="1">
      <alignment horizontal="left" vertical="center" wrapText="1"/>
      <protection/>
    </xf>
    <xf numFmtId="0" fontId="31" fillId="43" borderId="53" xfId="0" applyFont="1" applyFill="1" applyBorder="1" applyAlignment="1" applyProtection="1">
      <alignment horizontal="left" vertical="center" wrapText="1"/>
      <protection/>
    </xf>
    <xf numFmtId="0" fontId="110" fillId="41" borderId="54" xfId="103" applyFont="1" applyFill="1" applyBorder="1" applyAlignment="1" applyProtection="1">
      <alignment horizontal="center" vertical="center" wrapText="1"/>
      <protection locked="0"/>
    </xf>
    <xf numFmtId="0" fontId="111" fillId="41" borderId="55" xfId="103" applyFont="1" applyFill="1" applyBorder="1" applyAlignment="1" applyProtection="1">
      <alignment horizontal="center" vertical="center" wrapText="1"/>
      <protection locked="0"/>
    </xf>
    <xf numFmtId="0" fontId="111" fillId="41" borderId="56" xfId="103" applyFont="1" applyFill="1" applyBorder="1" applyAlignment="1" applyProtection="1">
      <alignment horizontal="center" vertical="center" wrapText="1"/>
      <protection locked="0"/>
    </xf>
    <xf numFmtId="0" fontId="32" fillId="45" borderId="25" xfId="0" applyFont="1" applyFill="1" applyBorder="1" applyAlignment="1" applyProtection="1">
      <alignment horizontal="center" vertical="center"/>
      <protection/>
    </xf>
    <xf numFmtId="0" fontId="32" fillId="45" borderId="7" xfId="0" applyFont="1" applyFill="1" applyBorder="1" applyAlignment="1" applyProtection="1">
      <alignment horizontal="center" vertical="center"/>
      <protection/>
    </xf>
    <xf numFmtId="0" fontId="32" fillId="45" borderId="5" xfId="0" applyFont="1" applyFill="1" applyBorder="1" applyAlignment="1" applyProtection="1">
      <alignment horizontal="center" vertical="center"/>
      <protection/>
    </xf>
    <xf numFmtId="0" fontId="32" fillId="45" borderId="27" xfId="0" applyFont="1" applyFill="1" applyBorder="1" applyAlignment="1" applyProtection="1">
      <alignment horizontal="center" vertical="center"/>
      <protection/>
    </xf>
    <xf numFmtId="0" fontId="31" fillId="43" borderId="37" xfId="0" applyFont="1" applyFill="1" applyBorder="1" applyAlignment="1" applyProtection="1">
      <alignment horizontal="left" vertical="center"/>
      <protection/>
    </xf>
    <xf numFmtId="0" fontId="31" fillId="43" borderId="57" xfId="0" applyFont="1" applyFill="1" applyBorder="1" applyAlignment="1" applyProtection="1">
      <alignment horizontal="left" vertical="center"/>
      <protection/>
    </xf>
    <xf numFmtId="49" fontId="31" fillId="43" borderId="22" xfId="0" applyNumberFormat="1" applyFont="1" applyFill="1" applyBorder="1" applyAlignment="1" applyProtection="1">
      <alignment horizontal="left" vertical="center" wrapText="1"/>
      <protection/>
    </xf>
    <xf numFmtId="0" fontId="31" fillId="43" borderId="22" xfId="0" applyFont="1" applyFill="1" applyBorder="1" applyAlignment="1" applyProtection="1">
      <alignment horizontal="left" vertical="center" wrapText="1"/>
      <protection/>
    </xf>
    <xf numFmtId="0" fontId="31" fillId="43" borderId="23" xfId="0" applyFont="1" applyFill="1" applyBorder="1" applyAlignment="1" applyProtection="1">
      <alignment horizontal="left" vertical="center" wrapText="1"/>
      <protection/>
    </xf>
    <xf numFmtId="14" fontId="5" fillId="43" borderId="7" xfId="0" applyNumberFormat="1" applyFont="1" applyFill="1" applyBorder="1" applyAlignment="1" applyProtection="1">
      <alignment horizontal="center" vertical="center" wrapText="1"/>
      <protection/>
    </xf>
    <xf numFmtId="49" fontId="31" fillId="42" borderId="18" xfId="103" applyNumberFormat="1" applyFont="1" applyFill="1" applyBorder="1" applyAlignment="1">
      <alignment horizontal="center" vertical="center" wrapText="1"/>
      <protection/>
    </xf>
    <xf numFmtId="0" fontId="31" fillId="43" borderId="45" xfId="0" applyFont="1" applyFill="1" applyBorder="1" applyAlignment="1" applyProtection="1">
      <alignment horizontal="left" vertical="center" wrapText="1"/>
      <protection/>
    </xf>
    <xf numFmtId="4" fontId="98" fillId="0" borderId="0" xfId="0" applyNumberFormat="1" applyFont="1" applyAlignment="1" applyProtection="1">
      <alignment horizontal="center"/>
      <protection locked="0"/>
    </xf>
    <xf numFmtId="0" fontId="98" fillId="0" borderId="0" xfId="0" applyFont="1" applyAlignment="1" applyProtection="1">
      <alignment horizontal="center"/>
      <protection locked="0"/>
    </xf>
    <xf numFmtId="4" fontId="98" fillId="0" borderId="45" xfId="0" applyNumberFormat="1" applyFont="1" applyBorder="1" applyAlignment="1" applyProtection="1">
      <alignment horizontal="center"/>
      <protection locked="0"/>
    </xf>
    <xf numFmtId="0" fontId="98" fillId="0" borderId="45" xfId="0" applyFont="1" applyBorder="1" applyAlignment="1" applyProtection="1">
      <alignment horizontal="center"/>
      <protection locked="0"/>
    </xf>
    <xf numFmtId="0" fontId="31" fillId="41" borderId="7" xfId="0" applyFont="1" applyFill="1" applyBorder="1" applyAlignment="1" applyProtection="1">
      <alignment horizontal="center" vertical="center"/>
      <protection/>
    </xf>
    <xf numFmtId="0" fontId="31" fillId="41" borderId="58" xfId="0" applyFont="1" applyFill="1" applyBorder="1" applyAlignment="1" applyProtection="1">
      <alignment horizontal="left" vertical="center" wrapText="1"/>
      <protection/>
    </xf>
    <xf numFmtId="0" fontId="31" fillId="41" borderId="32" xfId="0" applyFont="1" applyFill="1" applyBorder="1" applyAlignment="1" applyProtection="1">
      <alignment horizontal="left" vertical="center" wrapText="1"/>
      <protection/>
    </xf>
    <xf numFmtId="4" fontId="98" fillId="0" borderId="0" xfId="0" applyNumberFormat="1" applyFont="1" applyBorder="1" applyAlignment="1" applyProtection="1">
      <alignment horizontal="center" vertical="center"/>
      <protection locked="0"/>
    </xf>
    <xf numFmtId="2" fontId="53" fillId="45" borderId="7" xfId="137" applyNumberFormat="1" applyFont="1" applyFill="1" applyBorder="1" applyAlignment="1">
      <alignment horizontal="left" vertical="center" wrapText="1"/>
      <protection/>
    </xf>
    <xf numFmtId="2" fontId="53" fillId="45" borderId="5" xfId="137" applyNumberFormat="1" applyFont="1" applyFill="1" applyBorder="1" applyAlignment="1" applyProtection="1">
      <alignment horizontal="center" vertical="center" wrapText="1"/>
      <protection/>
    </xf>
    <xf numFmtId="2" fontId="53" fillId="45" borderId="22" xfId="137" applyNumberFormat="1" applyFont="1" applyFill="1" applyBorder="1" applyAlignment="1" applyProtection="1">
      <alignment horizontal="center" vertical="center" wrapText="1"/>
      <protection/>
    </xf>
    <xf numFmtId="2" fontId="53" fillId="45" borderId="59" xfId="137" applyNumberFormat="1" applyFont="1" applyFill="1" applyBorder="1" applyAlignment="1" applyProtection="1">
      <alignment horizontal="center" vertical="center" wrapText="1"/>
      <protection/>
    </xf>
    <xf numFmtId="0" fontId="53" fillId="0" borderId="0" xfId="103" applyFont="1" applyFill="1" applyBorder="1" applyAlignment="1" applyProtection="1">
      <alignment horizontal="left" vertical="center" wrapText="1"/>
      <protection/>
    </xf>
    <xf numFmtId="0" fontId="53" fillId="0" borderId="40" xfId="103" applyFont="1" applyFill="1" applyBorder="1" applyAlignment="1" applyProtection="1">
      <alignment horizontal="left" vertical="center" wrapText="1"/>
      <protection/>
    </xf>
    <xf numFmtId="0" fontId="53" fillId="0" borderId="39" xfId="103" applyFont="1" applyFill="1" applyBorder="1" applyAlignment="1" applyProtection="1">
      <alignment horizontal="left" vertical="center" wrapText="1"/>
      <protection/>
    </xf>
    <xf numFmtId="0" fontId="102" fillId="0" borderId="0" xfId="103" applyFont="1" applyFill="1" applyBorder="1" applyAlignment="1" applyProtection="1">
      <alignment horizontal="left" vertical="center"/>
      <protection/>
    </xf>
    <xf numFmtId="0" fontId="102" fillId="0" borderId="40" xfId="103" applyFont="1" applyFill="1" applyBorder="1" applyAlignment="1" applyProtection="1">
      <alignment horizontal="left" vertical="center"/>
      <protection/>
    </xf>
    <xf numFmtId="0" fontId="102" fillId="0" borderId="0" xfId="103" applyFont="1" applyFill="1" applyBorder="1" applyAlignment="1" applyProtection="1">
      <alignment horizontal="left" vertical="center" wrapText="1"/>
      <protection/>
    </xf>
    <xf numFmtId="0" fontId="102" fillId="0" borderId="40" xfId="103" applyFont="1" applyFill="1" applyBorder="1" applyAlignment="1" applyProtection="1">
      <alignment horizontal="left" vertical="center" wrapText="1"/>
      <protection/>
    </xf>
    <xf numFmtId="2" fontId="53" fillId="33" borderId="25" xfId="137" applyNumberFormat="1" applyFont="1" applyFill="1" applyBorder="1" applyAlignment="1" applyProtection="1">
      <alignment horizontal="center" vertical="center" wrapText="1"/>
      <protection/>
    </xf>
    <xf numFmtId="2" fontId="53" fillId="33" borderId="7" xfId="137" applyNumberFormat="1" applyFont="1" applyFill="1" applyBorder="1" applyAlignment="1" applyProtection="1">
      <alignment horizontal="center" vertical="center" wrapText="1"/>
      <protection/>
    </xf>
    <xf numFmtId="4" fontId="98" fillId="0" borderId="0" xfId="0" applyNumberFormat="1" applyFont="1" applyBorder="1" applyAlignment="1" applyProtection="1">
      <alignment horizontal="center"/>
      <protection locked="0"/>
    </xf>
    <xf numFmtId="0" fontId="98" fillId="0" borderId="0" xfId="0" applyFont="1" applyBorder="1" applyAlignment="1" applyProtection="1">
      <alignment horizontal="center"/>
      <protection locked="0"/>
    </xf>
    <xf numFmtId="2" fontId="105" fillId="0" borderId="39" xfId="137" applyNumberFormat="1" applyFont="1" applyBorder="1" applyAlignment="1" applyProtection="1">
      <alignment horizontal="center" vertical="center"/>
      <protection locked="0"/>
    </xf>
    <xf numFmtId="2" fontId="105" fillId="0" borderId="0" xfId="137" applyNumberFormat="1" applyFont="1" applyBorder="1" applyAlignment="1" applyProtection="1">
      <alignment horizontal="center" vertical="center"/>
      <protection locked="0"/>
    </xf>
    <xf numFmtId="0" fontId="66" fillId="0" borderId="0" xfId="103" applyFont="1" applyBorder="1" applyAlignment="1" applyProtection="1">
      <alignment horizontal="center" vertical="center"/>
      <protection locked="0"/>
    </xf>
    <xf numFmtId="2" fontId="53" fillId="0" borderId="0" xfId="137" applyNumberFormat="1" applyFont="1" applyBorder="1" applyAlignment="1" applyProtection="1">
      <alignment horizontal="center" vertical="center"/>
      <protection locked="0"/>
    </xf>
    <xf numFmtId="2" fontId="53" fillId="0" borderId="40" xfId="137" applyNumberFormat="1" applyFont="1" applyBorder="1" applyAlignment="1" applyProtection="1">
      <alignment horizontal="center" vertical="center"/>
      <protection locked="0"/>
    </xf>
    <xf numFmtId="0" fontId="66" fillId="0" borderId="40" xfId="103" applyFont="1" applyBorder="1" applyAlignment="1" applyProtection="1">
      <alignment horizontal="center" vertical="center"/>
      <protection locked="0"/>
    </xf>
    <xf numFmtId="0" fontId="53" fillId="0" borderId="0" xfId="103" applyFont="1" applyBorder="1" applyAlignment="1" applyProtection="1">
      <alignment horizontal="center" vertical="center"/>
      <protection locked="0"/>
    </xf>
    <xf numFmtId="0" fontId="53" fillId="0" borderId="40" xfId="103" applyFont="1" applyBorder="1" applyAlignment="1" applyProtection="1">
      <alignment horizontal="center" vertical="center"/>
      <protection locked="0"/>
    </xf>
    <xf numFmtId="0" fontId="73" fillId="42" borderId="26" xfId="103" applyFont="1" applyFill="1" applyBorder="1" applyAlignment="1" applyProtection="1">
      <alignment horizontal="center" vertical="center" wrapText="1"/>
      <protection/>
    </xf>
    <xf numFmtId="0" fontId="73" fillId="42" borderId="46" xfId="103" applyFont="1" applyFill="1" applyBorder="1" applyAlignment="1" applyProtection="1">
      <alignment horizontal="center" vertical="center" wrapText="1"/>
      <protection/>
    </xf>
    <xf numFmtId="0" fontId="73" fillId="42" borderId="47" xfId="103" applyFont="1" applyFill="1" applyBorder="1" applyAlignment="1" applyProtection="1">
      <alignment horizontal="center" vertical="center" wrapText="1"/>
      <protection/>
    </xf>
    <xf numFmtId="4" fontId="98" fillId="0" borderId="45" xfId="0" applyNumberFormat="1" applyFont="1" applyBorder="1" applyAlignment="1" applyProtection="1">
      <alignment horizontal="center" vertical="center"/>
      <protection locked="0"/>
    </xf>
    <xf numFmtId="2" fontId="53" fillId="0" borderId="25" xfId="137" applyNumberFormat="1" applyFont="1" applyBorder="1" applyAlignment="1">
      <alignment horizontal="right" vertical="center" wrapText="1"/>
      <protection/>
    </xf>
    <xf numFmtId="0" fontId="0" fillId="0" borderId="7" xfId="0" applyBorder="1" applyAlignment="1">
      <alignment/>
    </xf>
    <xf numFmtId="2" fontId="53" fillId="0" borderId="58" xfId="137" applyNumberFormat="1" applyFont="1" applyBorder="1" applyAlignment="1">
      <alignment horizontal="right" vertical="center" wrapText="1"/>
      <protection/>
    </xf>
    <xf numFmtId="0" fontId="0" fillId="0" borderId="32" xfId="0" applyBorder="1" applyAlignment="1">
      <alignment/>
    </xf>
    <xf numFmtId="2" fontId="53" fillId="33" borderId="27" xfId="137" applyNumberFormat="1" applyFont="1" applyFill="1" applyBorder="1" applyAlignment="1" applyProtection="1">
      <alignment horizontal="center" vertical="center" wrapText="1"/>
      <protection/>
    </xf>
  </cellXfs>
  <cellStyles count="185">
    <cellStyle name="Normal" xfId="0"/>
    <cellStyle name="&#13;&#10;JournalTemplate=C:\COMFO\CTALK\JOURSTD.TPL&#13;&#10;LbStateAddress=3 3 0 251 1 89 2 311&#13;&#10;LbStateJou" xfId="15"/>
    <cellStyle name="20% - Ênfase1" xfId="16"/>
    <cellStyle name="20% - Ênfase1 100" xfId="17"/>
    <cellStyle name="20% - Ênfase2" xfId="18"/>
    <cellStyle name="20% - Ênfase3" xfId="19"/>
    <cellStyle name="20% - Ênfase4" xfId="20"/>
    <cellStyle name="20% - Ênfase5" xfId="21"/>
    <cellStyle name="20% - Ênfase6" xfId="22"/>
    <cellStyle name="40% - Ênfase1" xfId="23"/>
    <cellStyle name="40% - Ênfase2" xfId="24"/>
    <cellStyle name="40% - Ênfase3" xfId="25"/>
    <cellStyle name="40% - Ênfase4" xfId="26"/>
    <cellStyle name="40% - Ênfase5" xfId="27"/>
    <cellStyle name="40% - Ênfase6" xfId="28"/>
    <cellStyle name="60% - Ênfase1" xfId="29"/>
    <cellStyle name="60% - Ênfase2" xfId="30"/>
    <cellStyle name="60% - Ênfase3" xfId="31"/>
    <cellStyle name="60% - Ênfase4" xfId="32"/>
    <cellStyle name="60% - Ênfase5" xfId="33"/>
    <cellStyle name="60% - Ênfase6" xfId="34"/>
    <cellStyle name="60% - Ênfase6 37" xfId="35"/>
    <cellStyle name="Bom" xfId="36"/>
    <cellStyle name="Cálculo" xfId="37"/>
    <cellStyle name="Célula de Verificação" xfId="38"/>
    <cellStyle name="Célula Vinculada" xfId="39"/>
    <cellStyle name="Check Cell" xfId="40"/>
    <cellStyle name="Comma_Arauco Piping list" xfId="41"/>
    <cellStyle name="Comma0" xfId="42"/>
    <cellStyle name="CORES" xfId="43"/>
    <cellStyle name="Currency [0]_Arauco Piping list" xfId="44"/>
    <cellStyle name="Currency_Arauco Piping list" xfId="45"/>
    <cellStyle name="Currency0" xfId="46"/>
    <cellStyle name="Data" xfId="47"/>
    <cellStyle name="Date" xfId="48"/>
    <cellStyle name="Ênfase1" xfId="49"/>
    <cellStyle name="Ênfase2" xfId="50"/>
    <cellStyle name="Ênfase3" xfId="51"/>
    <cellStyle name="Ênfase4" xfId="52"/>
    <cellStyle name="Ênfase5" xfId="53"/>
    <cellStyle name="Ênfase6" xfId="54"/>
    <cellStyle name="Entrada" xfId="55"/>
    <cellStyle name="Euro" xfId="56"/>
    <cellStyle name="Excel Built-in Excel Built-in Excel Built-in Excel Built-in Excel Built-in Excel Built-in Excel Built-in Excel Built-in Separador de milhares 4" xfId="57"/>
    <cellStyle name="Excel Built-in Excel Built-in Excel Built-in Excel Built-in Excel Built-in Excel Built-in Excel Built-in Separador de milhares 4" xfId="58"/>
    <cellStyle name="Excel Built-in Normal" xfId="59"/>
    <cellStyle name="Excel Built-in Normal 1" xfId="60"/>
    <cellStyle name="Excel Built-in Normal 2" xfId="61"/>
    <cellStyle name="Excel Built-in Normal 3" xfId="62"/>
    <cellStyle name="Excel_BuiltIn_Comma" xfId="63"/>
    <cellStyle name="Fixed" xfId="64"/>
    <cellStyle name="Fixo" xfId="65"/>
    <cellStyle name="Followed Hyperlink" xfId="66"/>
    <cellStyle name="Good" xfId="67"/>
    <cellStyle name="Grey" xfId="68"/>
    <cellStyle name="Heading" xfId="69"/>
    <cellStyle name="Heading 1" xfId="70"/>
    <cellStyle name="Heading 2" xfId="71"/>
    <cellStyle name="Heading1" xfId="72"/>
    <cellStyle name="Hyperlink" xfId="73"/>
    <cellStyle name="Hiperlink 2" xfId="74"/>
    <cellStyle name="Followed Hyperlink" xfId="75"/>
    <cellStyle name="Incorreto" xfId="76"/>
    <cellStyle name="Indefinido" xfId="77"/>
    <cellStyle name="Input" xfId="78"/>
    <cellStyle name="Input [yellow]" xfId="79"/>
    <cellStyle name="Linked Cell" xfId="80"/>
    <cellStyle name="material" xfId="81"/>
    <cellStyle name="MINIPG" xfId="82"/>
    <cellStyle name="Currency" xfId="83"/>
    <cellStyle name="Currency [0]" xfId="84"/>
    <cellStyle name="Moeda 2" xfId="85"/>
    <cellStyle name="Moeda 3" xfId="86"/>
    <cellStyle name="Moeda 4" xfId="87"/>
    <cellStyle name="Neutra" xfId="88"/>
    <cellStyle name="Neutral" xfId="89"/>
    <cellStyle name="Normal - Style1" xfId="90"/>
    <cellStyle name="Normal 10" xfId="91"/>
    <cellStyle name="Normal 11" xfId="92"/>
    <cellStyle name="Normal 12" xfId="93"/>
    <cellStyle name="Normal 13" xfId="94"/>
    <cellStyle name="Normal 14" xfId="95"/>
    <cellStyle name="Normal 147" xfId="96"/>
    <cellStyle name="Normal 15" xfId="97"/>
    <cellStyle name="Normal 152" xfId="98"/>
    <cellStyle name="Normal 16" xfId="99"/>
    <cellStyle name="Normal 17" xfId="100"/>
    <cellStyle name="Normal 18" xfId="101"/>
    <cellStyle name="Normal 19" xfId="102"/>
    <cellStyle name="Normal 2" xfId="103"/>
    <cellStyle name="Normal 2 2" xfId="104"/>
    <cellStyle name="Normal 20" xfId="105"/>
    <cellStyle name="Normal 21" xfId="106"/>
    <cellStyle name="Normal 22" xfId="107"/>
    <cellStyle name="Normal 23" xfId="108"/>
    <cellStyle name="Normal 24" xfId="109"/>
    <cellStyle name="Normal 25" xfId="110"/>
    <cellStyle name="Normal 26" xfId="111"/>
    <cellStyle name="Normal 27" xfId="112"/>
    <cellStyle name="Normal 28" xfId="113"/>
    <cellStyle name="Normal 29" xfId="114"/>
    <cellStyle name="Normal 3" xfId="115"/>
    <cellStyle name="Normal 3 2" xfId="116"/>
    <cellStyle name="Normal 3 3" xfId="117"/>
    <cellStyle name="Normal 30" xfId="118"/>
    <cellStyle name="Normal 31" xfId="119"/>
    <cellStyle name="Normal 32" xfId="120"/>
    <cellStyle name="Normal 33" xfId="121"/>
    <cellStyle name="Normal 34" xfId="122"/>
    <cellStyle name="Normal 35" xfId="123"/>
    <cellStyle name="Normal 36" xfId="124"/>
    <cellStyle name="Normal 4" xfId="125"/>
    <cellStyle name="Normal 5" xfId="126"/>
    <cellStyle name="Normal 5 2" xfId="127"/>
    <cellStyle name="Normal 6" xfId="128"/>
    <cellStyle name="Normal 6 2" xfId="129"/>
    <cellStyle name="Normal 6 2 2" xfId="130"/>
    <cellStyle name="Normal 6 3" xfId="131"/>
    <cellStyle name="Normal 7" xfId="132"/>
    <cellStyle name="Normal 7 2" xfId="133"/>
    <cellStyle name="Normal 8" xfId="134"/>
    <cellStyle name="Normal 8 2" xfId="135"/>
    <cellStyle name="Normal 9" xfId="136"/>
    <cellStyle name="Normal_Plan1" xfId="137"/>
    <cellStyle name="Normal1" xfId="138"/>
    <cellStyle name="Normal2" xfId="139"/>
    <cellStyle name="Normal3" xfId="140"/>
    <cellStyle name="Nota" xfId="141"/>
    <cellStyle name="Note" xfId="142"/>
    <cellStyle name="Percent [2]" xfId="143"/>
    <cellStyle name="Percent_Sheet1" xfId="144"/>
    <cellStyle name="Percentual" xfId="145"/>
    <cellStyle name="Ponto" xfId="146"/>
    <cellStyle name="Percent" xfId="147"/>
    <cellStyle name="Porcentagem 2" xfId="148"/>
    <cellStyle name="Porcentagem 2 2" xfId="149"/>
    <cellStyle name="Porcentagem 3" xfId="150"/>
    <cellStyle name="Porcentagem 3 2" xfId="151"/>
    <cellStyle name="Porcentagem 4" xfId="152"/>
    <cellStyle name="Porcentagem 4 2" xfId="153"/>
    <cellStyle name="Porcentagem 5" xfId="154"/>
    <cellStyle name="Porcentagem 6" xfId="155"/>
    <cellStyle name="Result" xfId="156"/>
    <cellStyle name="Result2" xfId="157"/>
    <cellStyle name="Saída" xfId="158"/>
    <cellStyle name="Sep. milhar [0]" xfId="159"/>
    <cellStyle name="Separador de m" xfId="160"/>
    <cellStyle name="Comma [0]" xfId="161"/>
    <cellStyle name="Separador de milhares 2" xfId="162"/>
    <cellStyle name="Separador de milhares 2 2" xfId="163"/>
    <cellStyle name="Separador de milhares 3" xfId="164"/>
    <cellStyle name="Separador de milhares 3 2" xfId="165"/>
    <cellStyle name="Separador de milhares 4" xfId="166"/>
    <cellStyle name="Sepavador de milhares [0]_Pasta2" xfId="167"/>
    <cellStyle name="Standard_RP100_01 (metr.)" xfId="168"/>
    <cellStyle name="SUBTIT" xfId="169"/>
    <cellStyle name="SUBTIT 2" xfId="170"/>
    <cellStyle name="Texto de Aviso" xfId="171"/>
    <cellStyle name="Texto Explicativo" xfId="172"/>
    <cellStyle name="Título" xfId="173"/>
    <cellStyle name="Título 1" xfId="174"/>
    <cellStyle name="Título 1 1" xfId="175"/>
    <cellStyle name="Título 2" xfId="176"/>
    <cellStyle name="Título 3" xfId="177"/>
    <cellStyle name="Título 4" xfId="178"/>
    <cellStyle name="Titulo1" xfId="179"/>
    <cellStyle name="Titulo2" xfId="180"/>
    <cellStyle name="Total" xfId="181"/>
    <cellStyle name="Comma" xfId="182"/>
    <cellStyle name="Vírgula 10" xfId="183"/>
    <cellStyle name="Vírgula 11" xfId="184"/>
    <cellStyle name="Vírgula 2" xfId="185"/>
    <cellStyle name="Vírgula 2 2" xfId="186"/>
    <cellStyle name="Vírgula 2 3" xfId="187"/>
    <cellStyle name="Vírgula 3" xfId="188"/>
    <cellStyle name="Vírgula 3 2" xfId="189"/>
    <cellStyle name="Vírgula 4" xfId="190"/>
    <cellStyle name="Vírgula 5" xfId="191"/>
    <cellStyle name="Vírgula 5 2" xfId="192"/>
    <cellStyle name="Vírgula 6" xfId="193"/>
    <cellStyle name="Vírgula 6 2" xfId="194"/>
    <cellStyle name="Vírgula 7" xfId="195"/>
    <cellStyle name="Vírgula 8" xfId="196"/>
    <cellStyle name="Vírgula 9" xfId="197"/>
    <cellStyle name="Warning Text" xfId="198"/>
  </cellStyles>
  <dxfs count="7">
    <dxf>
      <fill>
        <patternFill>
          <bgColor rgb="FFFF0000"/>
        </patternFill>
      </fill>
    </dxf>
    <dxf>
      <font>
        <color theme="0"/>
      </font>
      <fill>
        <patternFill>
          <bgColor theme="0"/>
        </patternFill>
      </fill>
    </dxf>
    <dxf>
      <font>
        <color theme="0"/>
      </font>
      <fill>
        <patternFill>
          <bgColor theme="0"/>
        </patternFill>
      </fill>
    </dxf>
    <dxf>
      <font>
        <color indexed="9"/>
      </font>
    </dxf>
    <dxf>
      <font>
        <color indexed="9"/>
      </font>
    </dxf>
    <dxf>
      <font>
        <color rgb="FFFFFFFF"/>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projetos\Meus%20documentos\Planilhas\OR&#199;AMENTO%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UMOS"/>
      <sheetName val="COMPOS."/>
      <sheetName val="ORÇAMENTO"/>
      <sheetName val="CONCRETO FUNDAÇÃO"/>
      <sheetName val="CONCRETO ESTRUTURA"/>
      <sheetName val="PARETO  |  ABC"/>
      <sheetName val="GRÁFICO"/>
    </sheetNames>
    <sheetDataSet>
      <sheetData sheetId="0">
        <row r="8">
          <cell r="G8">
            <v>2.89</v>
          </cell>
        </row>
        <row r="11">
          <cell r="B11" t="str">
            <v>  Pedreiro de acabamento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R139"/>
  <sheetViews>
    <sheetView showGridLines="0" tabSelected="1" view="pageBreakPreview" zoomScale="85" zoomScaleSheetLayoutView="85" zoomScalePageLayoutView="0" workbookViewId="0" topLeftCell="A1">
      <selection activeCell="D92" sqref="D92"/>
    </sheetView>
  </sheetViews>
  <sheetFormatPr defaultColWidth="9.140625" defaultRowHeight="15"/>
  <cols>
    <col min="1" max="1" width="18.57421875" style="22" customWidth="1"/>
    <col min="2" max="2" width="19.421875" style="23" customWidth="1"/>
    <col min="3" max="3" width="14.140625" style="23" customWidth="1"/>
    <col min="4" max="4" width="75.28125" style="24" customWidth="1"/>
    <col min="5" max="5" width="10.28125" style="25" customWidth="1"/>
    <col min="6" max="6" width="14.28125" style="33" customWidth="1"/>
    <col min="7" max="8" width="18.00390625" style="26" customWidth="1"/>
    <col min="9" max="9" width="26.8515625" style="77" customWidth="1"/>
    <col min="10" max="10" width="5.00390625" style="15" customWidth="1"/>
    <col min="11" max="11" width="22.140625" style="16" customWidth="1"/>
    <col min="12" max="12" width="14.421875" style="17" customWidth="1"/>
    <col min="13" max="13" width="16.00390625" style="17" bestFit="1" customWidth="1"/>
    <col min="14" max="15" width="9.140625" style="16" customWidth="1"/>
    <col min="16" max="16384" width="9.140625" style="15" customWidth="1"/>
  </cols>
  <sheetData>
    <row r="1" spans="1:13" s="14" customFormat="1" ht="127.5" customHeight="1">
      <c r="A1" s="226" t="s">
        <v>75</v>
      </c>
      <c r="B1" s="227"/>
      <c r="C1" s="227"/>
      <c r="D1" s="227"/>
      <c r="E1" s="227"/>
      <c r="F1" s="227"/>
      <c r="G1" s="227"/>
      <c r="H1" s="227"/>
      <c r="I1" s="228"/>
      <c r="J1" s="41"/>
      <c r="K1" s="41"/>
      <c r="L1" s="41"/>
      <c r="M1" s="41"/>
    </row>
    <row r="2" spans="1:14" s="13" customFormat="1" ht="17.25">
      <c r="A2" s="229" t="s">
        <v>20</v>
      </c>
      <c r="B2" s="230"/>
      <c r="C2" s="230"/>
      <c r="D2" s="230"/>
      <c r="E2" s="230"/>
      <c r="F2" s="230"/>
      <c r="G2" s="230"/>
      <c r="H2" s="231"/>
      <c r="I2" s="232"/>
      <c r="J2" s="82"/>
      <c r="K2" s="41"/>
      <c r="L2" s="41"/>
      <c r="M2" s="41"/>
      <c r="N2" s="14"/>
    </row>
    <row r="3" spans="1:14" s="12" customFormat="1" ht="16.5">
      <c r="A3" s="67" t="s">
        <v>31</v>
      </c>
      <c r="B3" s="233" t="s">
        <v>36</v>
      </c>
      <c r="C3" s="233"/>
      <c r="D3" s="233"/>
      <c r="E3" s="233"/>
      <c r="F3" s="233"/>
      <c r="G3" s="233"/>
      <c r="H3" s="233"/>
      <c r="I3" s="234"/>
      <c r="J3" s="83"/>
      <c r="K3" s="41"/>
      <c r="L3" s="41"/>
      <c r="M3" s="41"/>
      <c r="N3" s="14"/>
    </row>
    <row r="4" spans="1:14" s="12" customFormat="1" ht="16.5">
      <c r="A4" s="68" t="s">
        <v>27</v>
      </c>
      <c r="B4" s="235" t="str">
        <f>D9</f>
        <v>PAVIMENTAÇÃO DE VIAS URBANAS</v>
      </c>
      <c r="C4" s="236"/>
      <c r="D4" s="236"/>
      <c r="E4" s="237"/>
      <c r="F4" s="245" t="s">
        <v>22</v>
      </c>
      <c r="G4" s="245"/>
      <c r="H4" s="208"/>
      <c r="I4" s="238" t="s">
        <v>80</v>
      </c>
      <c r="J4" s="83"/>
      <c r="K4" s="41"/>
      <c r="L4" s="41"/>
      <c r="M4" s="41"/>
      <c r="N4" s="14"/>
    </row>
    <row r="5" spans="1:14" s="12" customFormat="1" ht="16.5">
      <c r="A5" s="68" t="s">
        <v>21</v>
      </c>
      <c r="B5" s="236" t="s">
        <v>39</v>
      </c>
      <c r="C5" s="236"/>
      <c r="D5" s="236"/>
      <c r="E5" s="237"/>
      <c r="F5" s="245"/>
      <c r="G5" s="245"/>
      <c r="H5" s="209"/>
      <c r="I5" s="238"/>
      <c r="J5" s="83"/>
      <c r="K5" s="41"/>
      <c r="L5" s="41"/>
      <c r="M5" s="41"/>
      <c r="N5" s="14"/>
    </row>
    <row r="6" spans="1:14" s="12" customFormat="1" ht="39" customHeight="1">
      <c r="A6" s="69" t="s">
        <v>25</v>
      </c>
      <c r="B6" s="240" t="s">
        <v>73</v>
      </c>
      <c r="C6" s="236"/>
      <c r="D6" s="236"/>
      <c r="E6" s="237"/>
      <c r="F6" s="219" t="s">
        <v>23</v>
      </c>
      <c r="G6" s="219"/>
      <c r="H6" s="99"/>
      <c r="I6" s="95"/>
      <c r="J6" s="215" t="s">
        <v>78</v>
      </c>
      <c r="K6" s="216"/>
      <c r="L6" s="216"/>
      <c r="M6" s="216"/>
      <c r="N6" s="14"/>
    </row>
    <row r="7" spans="1:14" s="12" customFormat="1" ht="24" customHeight="1" thickBot="1">
      <c r="A7" s="246" t="s">
        <v>24</v>
      </c>
      <c r="B7" s="247"/>
      <c r="C7" s="223" t="s">
        <v>81</v>
      </c>
      <c r="D7" s="224"/>
      <c r="E7" s="225"/>
      <c r="F7" s="219" t="s">
        <v>77</v>
      </c>
      <c r="G7" s="219"/>
      <c r="H7" s="99"/>
      <c r="I7" s="96"/>
      <c r="J7" s="217" t="s">
        <v>79</v>
      </c>
      <c r="K7" s="218"/>
      <c r="L7" s="218"/>
      <c r="M7" s="218"/>
      <c r="N7" s="14"/>
    </row>
    <row r="8" spans="1:14" ht="26.25" thickBot="1">
      <c r="A8" s="70" t="s">
        <v>26</v>
      </c>
      <c r="B8" s="36" t="s">
        <v>1</v>
      </c>
      <c r="C8" s="36" t="s">
        <v>15</v>
      </c>
      <c r="D8" s="36" t="s">
        <v>16</v>
      </c>
      <c r="E8" s="36" t="s">
        <v>2</v>
      </c>
      <c r="F8" s="87" t="s">
        <v>17</v>
      </c>
      <c r="G8" s="88" t="s">
        <v>29</v>
      </c>
      <c r="H8" s="88" t="s">
        <v>158</v>
      </c>
      <c r="I8" s="89" t="s">
        <v>18</v>
      </c>
      <c r="K8" s="41"/>
      <c r="L8" s="41"/>
      <c r="M8" s="41"/>
      <c r="N8" s="14"/>
    </row>
    <row r="9" spans="1:14" ht="27.75" customHeight="1" thickBot="1">
      <c r="A9" s="34"/>
      <c r="B9" s="35"/>
      <c r="C9" s="35"/>
      <c r="D9" s="239" t="s">
        <v>37</v>
      </c>
      <c r="E9" s="239"/>
      <c r="F9" s="37"/>
      <c r="G9" s="38"/>
      <c r="H9" s="104"/>
      <c r="I9" s="105"/>
      <c r="K9" s="41"/>
      <c r="L9" s="41"/>
      <c r="M9" s="41"/>
      <c r="N9" s="14"/>
    </row>
    <row r="10" spans="1:13" s="39" customFormat="1" ht="32.25" customHeight="1">
      <c r="A10" s="71"/>
      <c r="B10" s="102" t="s">
        <v>38</v>
      </c>
      <c r="C10" s="103"/>
      <c r="D10" s="103"/>
      <c r="E10" s="103"/>
      <c r="F10" s="103"/>
      <c r="G10" s="103"/>
      <c r="H10" s="106"/>
      <c r="I10" s="107"/>
      <c r="J10" s="15"/>
      <c r="K10" s="84" t="s">
        <v>76</v>
      </c>
      <c r="L10" s="32"/>
      <c r="M10" s="32"/>
    </row>
    <row r="11" spans="1:13" s="39" customFormat="1" ht="16.5" customHeight="1">
      <c r="A11" s="72">
        <v>1</v>
      </c>
      <c r="B11" s="100" t="s">
        <v>39</v>
      </c>
      <c r="C11" s="101"/>
      <c r="D11" s="101"/>
      <c r="E11" s="101"/>
      <c r="F11" s="101"/>
      <c r="G11" s="101"/>
      <c r="H11" s="108"/>
      <c r="I11" s="109">
        <f>I12+I20+I14+I26+I32+I38+I47+I53+I59+I65+I71+I77+I83</f>
        <v>0</v>
      </c>
      <c r="J11" s="15"/>
      <c r="K11" s="76"/>
      <c r="L11" s="32"/>
      <c r="M11" s="32"/>
    </row>
    <row r="12" spans="1:13" s="40" customFormat="1" ht="14.25">
      <c r="A12" s="73" t="s">
        <v>34</v>
      </c>
      <c r="B12" s="63"/>
      <c r="C12" s="64"/>
      <c r="D12" s="65" t="s">
        <v>69</v>
      </c>
      <c r="E12" s="66"/>
      <c r="F12" s="51"/>
      <c r="G12" s="66"/>
      <c r="H12" s="110"/>
      <c r="I12" s="111">
        <f>SUM(I13)</f>
        <v>0</v>
      </c>
      <c r="J12" s="15"/>
      <c r="K12" s="75"/>
      <c r="L12" s="32"/>
      <c r="M12" s="32"/>
    </row>
    <row r="13" spans="1:13" s="39" customFormat="1" ht="75.75" customHeight="1">
      <c r="A13" s="74" t="s">
        <v>82</v>
      </c>
      <c r="B13" s="45" t="s">
        <v>54</v>
      </c>
      <c r="C13" s="47" t="s">
        <v>55</v>
      </c>
      <c r="D13" s="42" t="s">
        <v>56</v>
      </c>
      <c r="E13" s="45" t="s">
        <v>50</v>
      </c>
      <c r="F13" s="46">
        <v>4.5</v>
      </c>
      <c r="G13" s="94"/>
      <c r="H13" s="112">
        <f>ROUND(ROUND(G13,2)*(1+$I$6),2)</f>
        <v>0</v>
      </c>
      <c r="I13" s="113">
        <f>ROUND(H13*F13,2)</f>
        <v>0</v>
      </c>
      <c r="J13" s="15"/>
      <c r="K13" s="85">
        <v>193.82</v>
      </c>
      <c r="L13" s="32">
        <v>235.78</v>
      </c>
      <c r="M13" s="32"/>
    </row>
    <row r="14" spans="1:13" s="40" customFormat="1" ht="17.25" customHeight="1">
      <c r="A14" s="73" t="s">
        <v>83</v>
      </c>
      <c r="B14" s="59"/>
      <c r="C14" s="60"/>
      <c r="D14" s="61" t="s">
        <v>40</v>
      </c>
      <c r="E14" s="62"/>
      <c r="F14" s="51"/>
      <c r="G14" s="62"/>
      <c r="H14" s="110"/>
      <c r="I14" s="111">
        <f>SUM(I15:I19)</f>
        <v>0</v>
      </c>
      <c r="J14" s="15"/>
      <c r="K14" s="75"/>
      <c r="L14" s="32"/>
      <c r="M14" s="32"/>
    </row>
    <row r="15" spans="1:13" s="52" customFormat="1" ht="57" customHeight="1">
      <c r="A15" s="74" t="s">
        <v>84</v>
      </c>
      <c r="B15" s="43" t="s">
        <v>35</v>
      </c>
      <c r="C15" s="48">
        <v>1</v>
      </c>
      <c r="D15" s="44" t="s">
        <v>65</v>
      </c>
      <c r="E15" s="45" t="s">
        <v>49</v>
      </c>
      <c r="F15" s="46">
        <v>85.97</v>
      </c>
      <c r="G15" s="94"/>
      <c r="H15" s="112">
        <f>ROUND(ROUND(G15,2)*(1+$I$6),2)</f>
        <v>0</v>
      </c>
      <c r="I15" s="113">
        <f>ROUND(ROUND(G15*(1+$I$6),2)*F15,2)</f>
        <v>0</v>
      </c>
      <c r="J15" s="25"/>
      <c r="K15" s="86">
        <v>17.71</v>
      </c>
      <c r="L15" s="32">
        <v>21.54</v>
      </c>
      <c r="M15" s="32"/>
    </row>
    <row r="16" spans="1:13" s="40" customFormat="1" ht="36.75" customHeight="1">
      <c r="A16" s="74" t="s">
        <v>85</v>
      </c>
      <c r="B16" s="43" t="s">
        <v>54</v>
      </c>
      <c r="C16" s="49" t="s">
        <v>59</v>
      </c>
      <c r="D16" s="44" t="s">
        <v>60</v>
      </c>
      <c r="E16" s="45" t="s">
        <v>50</v>
      </c>
      <c r="F16" s="46">
        <v>271.14</v>
      </c>
      <c r="G16" s="94"/>
      <c r="H16" s="112">
        <f>ROUND(ROUND(G16,2)*(1+$I$6),2)</f>
        <v>0</v>
      </c>
      <c r="I16" s="113">
        <f aca="true" t="shared" si="0" ref="I16:I79">ROUND(ROUND(G16*(1+$I$6),2)*F16,2)</f>
        <v>0</v>
      </c>
      <c r="J16" s="15"/>
      <c r="K16" s="86">
        <v>1.97</v>
      </c>
      <c r="L16" s="32">
        <v>2.4</v>
      </c>
      <c r="M16" s="32"/>
    </row>
    <row r="17" spans="1:13" s="40" customFormat="1" ht="33" customHeight="1">
      <c r="A17" s="74" t="s">
        <v>86</v>
      </c>
      <c r="B17" s="43" t="s">
        <v>54</v>
      </c>
      <c r="C17" s="50" t="s">
        <v>63</v>
      </c>
      <c r="D17" s="44" t="s">
        <v>64</v>
      </c>
      <c r="E17" s="45" t="s">
        <v>52</v>
      </c>
      <c r="F17" s="46">
        <v>36.6</v>
      </c>
      <c r="G17" s="94"/>
      <c r="H17" s="112">
        <f>ROUND(ROUND(G17,2)*(1+$I$6),2)</f>
        <v>0</v>
      </c>
      <c r="I17" s="113">
        <f t="shared" si="0"/>
        <v>0</v>
      </c>
      <c r="J17" s="15"/>
      <c r="K17" s="86">
        <v>0.6</v>
      </c>
      <c r="L17" s="32">
        <v>0.73</v>
      </c>
      <c r="M17" s="32"/>
    </row>
    <row r="18" spans="1:13" s="40" customFormat="1" ht="54.75" customHeight="1">
      <c r="A18" s="74" t="s">
        <v>87</v>
      </c>
      <c r="B18" s="43" t="s">
        <v>54</v>
      </c>
      <c r="C18" s="50" t="s">
        <v>57</v>
      </c>
      <c r="D18" s="44" t="s">
        <v>58</v>
      </c>
      <c r="E18" s="45" t="s">
        <v>51</v>
      </c>
      <c r="F18" s="46">
        <v>13.56</v>
      </c>
      <c r="G18" s="94"/>
      <c r="H18" s="117">
        <f>ROUND(ROUND(G18,2)*(1+$I$6),2)</f>
        <v>0</v>
      </c>
      <c r="I18" s="113">
        <f t="shared" si="0"/>
        <v>0</v>
      </c>
      <c r="J18" s="15"/>
      <c r="K18" s="86">
        <v>1249.36</v>
      </c>
      <c r="L18" s="32">
        <v>1519.85</v>
      </c>
      <c r="M18" s="116"/>
    </row>
    <row r="19" spans="1:13" s="40" customFormat="1" ht="27">
      <c r="A19" s="74" t="s">
        <v>88</v>
      </c>
      <c r="B19" s="43" t="s">
        <v>54</v>
      </c>
      <c r="C19" s="50" t="s">
        <v>61</v>
      </c>
      <c r="D19" s="44" t="s">
        <v>62</v>
      </c>
      <c r="E19" s="45" t="s">
        <v>53</v>
      </c>
      <c r="F19" s="46">
        <v>266.12</v>
      </c>
      <c r="G19" s="94"/>
      <c r="H19" s="112">
        <f>ROUND(ROUND(G19,2)*(1+$I$6),2)</f>
        <v>0</v>
      </c>
      <c r="I19" s="113">
        <f t="shared" si="0"/>
        <v>0</v>
      </c>
      <c r="J19" s="15"/>
      <c r="K19" s="86">
        <v>1.21</v>
      </c>
      <c r="L19" s="32">
        <v>1.47</v>
      </c>
      <c r="M19" s="32"/>
    </row>
    <row r="20" spans="1:13" s="40" customFormat="1" ht="17.25" customHeight="1">
      <c r="A20" s="73" t="s">
        <v>89</v>
      </c>
      <c r="B20" s="59"/>
      <c r="C20" s="60"/>
      <c r="D20" s="61" t="s">
        <v>41</v>
      </c>
      <c r="E20" s="62"/>
      <c r="F20" s="51"/>
      <c r="G20" s="62"/>
      <c r="H20" s="110"/>
      <c r="I20" s="111">
        <f>SUM(I21:I25)</f>
        <v>0</v>
      </c>
      <c r="J20" s="15"/>
      <c r="K20" s="75"/>
      <c r="L20" s="32"/>
      <c r="M20" s="32"/>
    </row>
    <row r="21" spans="1:13" s="52" customFormat="1" ht="57" customHeight="1">
      <c r="A21" s="74" t="s">
        <v>90</v>
      </c>
      <c r="B21" s="43" t="s">
        <v>35</v>
      </c>
      <c r="C21" s="48">
        <v>1</v>
      </c>
      <c r="D21" s="44" t="s">
        <v>65</v>
      </c>
      <c r="E21" s="45" t="s">
        <v>49</v>
      </c>
      <c r="F21" s="46">
        <v>261.13</v>
      </c>
      <c r="G21" s="112">
        <f>$G$15</f>
        <v>0</v>
      </c>
      <c r="H21" s="112">
        <f>ROUND(ROUND(G21,2)*(1+$I$6),2)</f>
        <v>0</v>
      </c>
      <c r="I21" s="113">
        <f t="shared" si="0"/>
        <v>0</v>
      </c>
      <c r="J21" s="25"/>
      <c r="K21" s="86">
        <v>17.71</v>
      </c>
      <c r="L21" s="32">
        <v>21.54</v>
      </c>
      <c r="M21" s="32"/>
    </row>
    <row r="22" spans="1:13" s="40" customFormat="1" ht="36.75" customHeight="1">
      <c r="A22" s="74" t="s">
        <v>91</v>
      </c>
      <c r="B22" s="43" t="s">
        <v>54</v>
      </c>
      <c r="C22" s="49" t="s">
        <v>59</v>
      </c>
      <c r="D22" s="44" t="s">
        <v>60</v>
      </c>
      <c r="E22" s="45" t="s">
        <v>50</v>
      </c>
      <c r="F22" s="46">
        <v>628.72</v>
      </c>
      <c r="G22" s="112">
        <f>$G$16</f>
        <v>0</v>
      </c>
      <c r="H22" s="112">
        <f>ROUND(ROUND(G22,2)*(1+$I$6),2)</f>
        <v>0</v>
      </c>
      <c r="I22" s="113">
        <f t="shared" si="0"/>
        <v>0</v>
      </c>
      <c r="J22" s="15"/>
      <c r="K22" s="86">
        <v>1.97</v>
      </c>
      <c r="L22" s="32">
        <v>2.4</v>
      </c>
      <c r="M22" s="32"/>
    </row>
    <row r="23" spans="1:13" s="40" customFormat="1" ht="33" customHeight="1">
      <c r="A23" s="74" t="s">
        <v>92</v>
      </c>
      <c r="B23" s="43" t="s">
        <v>54</v>
      </c>
      <c r="C23" s="50" t="s">
        <v>63</v>
      </c>
      <c r="D23" s="44" t="s">
        <v>64</v>
      </c>
      <c r="E23" s="45" t="s">
        <v>52</v>
      </c>
      <c r="F23" s="46">
        <v>84.88</v>
      </c>
      <c r="G23" s="112">
        <f>$G$17</f>
        <v>0</v>
      </c>
      <c r="H23" s="112">
        <f>ROUND(ROUND(G23,2)*(1+$I$6),2)</f>
        <v>0</v>
      </c>
      <c r="I23" s="113">
        <f t="shared" si="0"/>
        <v>0</v>
      </c>
      <c r="J23" s="15"/>
      <c r="K23" s="86">
        <v>0.6</v>
      </c>
      <c r="L23" s="32">
        <v>0.73</v>
      </c>
      <c r="M23" s="32"/>
    </row>
    <row r="24" spans="1:13" s="40" customFormat="1" ht="54.75" customHeight="1">
      <c r="A24" s="74" t="s">
        <v>93</v>
      </c>
      <c r="B24" s="43" t="s">
        <v>54</v>
      </c>
      <c r="C24" s="50" t="s">
        <v>57</v>
      </c>
      <c r="D24" s="44" t="s">
        <v>58</v>
      </c>
      <c r="E24" s="45" t="s">
        <v>51</v>
      </c>
      <c r="F24" s="46">
        <v>31.44</v>
      </c>
      <c r="G24" s="112">
        <f>$G$18</f>
        <v>0</v>
      </c>
      <c r="H24" s="112">
        <f>ROUND(ROUND(G24,2)*(1+$I$6),2)</f>
        <v>0</v>
      </c>
      <c r="I24" s="113">
        <f t="shared" si="0"/>
        <v>0</v>
      </c>
      <c r="J24" s="15"/>
      <c r="K24" s="86">
        <v>1249.36</v>
      </c>
      <c r="L24" s="32">
        <v>1519.85</v>
      </c>
      <c r="M24" s="32"/>
    </row>
    <row r="25" spans="1:13" s="40" customFormat="1" ht="27">
      <c r="A25" s="74" t="s">
        <v>94</v>
      </c>
      <c r="B25" s="43" t="s">
        <v>54</v>
      </c>
      <c r="C25" s="50" t="s">
        <v>61</v>
      </c>
      <c r="D25" s="44" t="s">
        <v>62</v>
      </c>
      <c r="E25" s="45" t="s">
        <v>53</v>
      </c>
      <c r="F25" s="46">
        <v>617.01</v>
      </c>
      <c r="G25" s="112">
        <f>$G$19</f>
        <v>0</v>
      </c>
      <c r="H25" s="112">
        <f>ROUND(ROUND(G25,2)*(1+$I$6),2)</f>
        <v>0</v>
      </c>
      <c r="I25" s="113">
        <f t="shared" si="0"/>
        <v>0</v>
      </c>
      <c r="J25" s="15"/>
      <c r="K25" s="86">
        <v>1.21</v>
      </c>
      <c r="L25" s="32">
        <v>1.47</v>
      </c>
      <c r="M25" s="32"/>
    </row>
    <row r="26" spans="1:13" s="40" customFormat="1" ht="15" customHeight="1">
      <c r="A26" s="73" t="s">
        <v>95</v>
      </c>
      <c r="B26" s="59"/>
      <c r="C26" s="60"/>
      <c r="D26" s="61" t="s">
        <v>42</v>
      </c>
      <c r="E26" s="62"/>
      <c r="F26" s="51"/>
      <c r="G26" s="62"/>
      <c r="H26" s="110"/>
      <c r="I26" s="111">
        <f>SUM(I27:I31)</f>
        <v>0</v>
      </c>
      <c r="J26" s="15"/>
      <c r="K26" s="75"/>
      <c r="L26" s="32"/>
      <c r="M26" s="32"/>
    </row>
    <row r="27" spans="1:13" s="52" customFormat="1" ht="57" customHeight="1">
      <c r="A27" s="74" t="s">
        <v>96</v>
      </c>
      <c r="B27" s="43" t="s">
        <v>35</v>
      </c>
      <c r="C27" s="48">
        <v>1</v>
      </c>
      <c r="D27" s="44" t="s">
        <v>65</v>
      </c>
      <c r="E27" s="45" t="s">
        <v>49</v>
      </c>
      <c r="F27" s="46">
        <v>119.34</v>
      </c>
      <c r="G27" s="112">
        <f>$G$15</f>
        <v>0</v>
      </c>
      <c r="H27" s="112">
        <f>ROUND(ROUND(G27,2)*(1+$I$6),2)</f>
        <v>0</v>
      </c>
      <c r="I27" s="113">
        <f t="shared" si="0"/>
        <v>0</v>
      </c>
      <c r="J27" s="25"/>
      <c r="K27" s="86">
        <v>17.71</v>
      </c>
      <c r="L27" s="32">
        <v>21.54</v>
      </c>
      <c r="M27" s="32"/>
    </row>
    <row r="28" spans="1:13" s="40" customFormat="1" ht="36.75" customHeight="1">
      <c r="A28" s="74" t="s">
        <v>97</v>
      </c>
      <c r="B28" s="43" t="s">
        <v>54</v>
      </c>
      <c r="C28" s="49" t="s">
        <v>59</v>
      </c>
      <c r="D28" s="44" t="s">
        <v>60</v>
      </c>
      <c r="E28" s="45" t="s">
        <v>50</v>
      </c>
      <c r="F28" s="46">
        <v>329.38</v>
      </c>
      <c r="G28" s="112">
        <f>$G$16</f>
        <v>0</v>
      </c>
      <c r="H28" s="112">
        <f>ROUND(ROUND(G28,2)*(1+$I$6),2)</f>
        <v>0</v>
      </c>
      <c r="I28" s="113">
        <f t="shared" si="0"/>
        <v>0</v>
      </c>
      <c r="J28" s="15"/>
      <c r="K28" s="86">
        <v>1.97</v>
      </c>
      <c r="L28" s="32">
        <v>2.4</v>
      </c>
      <c r="M28" s="32"/>
    </row>
    <row r="29" spans="1:13" s="40" customFormat="1" ht="33" customHeight="1">
      <c r="A29" s="74" t="s">
        <v>98</v>
      </c>
      <c r="B29" s="43" t="s">
        <v>54</v>
      </c>
      <c r="C29" s="50" t="s">
        <v>63</v>
      </c>
      <c r="D29" s="44" t="s">
        <v>64</v>
      </c>
      <c r="E29" s="45" t="s">
        <v>52</v>
      </c>
      <c r="F29" s="46">
        <v>44.47</v>
      </c>
      <c r="G29" s="112">
        <f>$G$17</f>
        <v>0</v>
      </c>
      <c r="H29" s="112">
        <f>ROUND(ROUND(G29,2)*(1+$I$6),2)</f>
        <v>0</v>
      </c>
      <c r="I29" s="113">
        <f t="shared" si="0"/>
        <v>0</v>
      </c>
      <c r="J29" s="15"/>
      <c r="K29" s="86">
        <v>0.6</v>
      </c>
      <c r="L29" s="32">
        <v>0.73</v>
      </c>
      <c r="M29" s="32"/>
    </row>
    <row r="30" spans="1:13" s="40" customFormat="1" ht="54.75" customHeight="1">
      <c r="A30" s="74" t="s">
        <v>99</v>
      </c>
      <c r="B30" s="43" t="s">
        <v>54</v>
      </c>
      <c r="C30" s="50" t="s">
        <v>57</v>
      </c>
      <c r="D30" s="44" t="s">
        <v>58</v>
      </c>
      <c r="E30" s="45" t="s">
        <v>51</v>
      </c>
      <c r="F30" s="46">
        <v>16.47</v>
      </c>
      <c r="G30" s="112">
        <f>$G$18</f>
        <v>0</v>
      </c>
      <c r="H30" s="112">
        <f>ROUND(ROUND(G30,2)*(1+$I$6),2)</f>
        <v>0</v>
      </c>
      <c r="I30" s="113">
        <f t="shared" si="0"/>
        <v>0</v>
      </c>
      <c r="J30" s="15"/>
      <c r="K30" s="86">
        <v>1249.36</v>
      </c>
      <c r="L30" s="32">
        <v>1519.85</v>
      </c>
      <c r="M30" s="32"/>
    </row>
    <row r="31" spans="1:13" s="40" customFormat="1" ht="27">
      <c r="A31" s="74" t="s">
        <v>100</v>
      </c>
      <c r="B31" s="43" t="s">
        <v>54</v>
      </c>
      <c r="C31" s="50" t="s">
        <v>61</v>
      </c>
      <c r="D31" s="44" t="s">
        <v>62</v>
      </c>
      <c r="E31" s="45" t="s">
        <v>53</v>
      </c>
      <c r="F31" s="46">
        <v>323.22</v>
      </c>
      <c r="G31" s="112">
        <f>$G$19</f>
        <v>0</v>
      </c>
      <c r="H31" s="112">
        <f>ROUND(ROUND(G31,2)*(1+$I$6),2)</f>
        <v>0</v>
      </c>
      <c r="I31" s="113">
        <f t="shared" si="0"/>
        <v>0</v>
      </c>
      <c r="J31" s="15"/>
      <c r="K31" s="86">
        <v>1.21</v>
      </c>
      <c r="L31" s="32">
        <v>1.47</v>
      </c>
      <c r="M31" s="32"/>
    </row>
    <row r="32" spans="1:13" s="40" customFormat="1" ht="18" customHeight="1">
      <c r="A32" s="73" t="s">
        <v>101</v>
      </c>
      <c r="B32" s="59"/>
      <c r="C32" s="60"/>
      <c r="D32" s="61" t="s">
        <v>43</v>
      </c>
      <c r="E32" s="62"/>
      <c r="F32" s="51"/>
      <c r="G32" s="62"/>
      <c r="H32" s="110"/>
      <c r="I32" s="111">
        <f>SUM(I33:I37)</f>
        <v>0</v>
      </c>
      <c r="J32" s="15"/>
      <c r="K32" s="75"/>
      <c r="L32" s="32"/>
      <c r="M32" s="32"/>
    </row>
    <row r="33" spans="1:13" s="52" customFormat="1" ht="57" customHeight="1">
      <c r="A33" s="74" t="s">
        <v>102</v>
      </c>
      <c r="B33" s="43" t="s">
        <v>35</v>
      </c>
      <c r="C33" s="48">
        <v>1</v>
      </c>
      <c r="D33" s="44" t="s">
        <v>65</v>
      </c>
      <c r="E33" s="45" t="s">
        <v>49</v>
      </c>
      <c r="F33" s="46">
        <v>176.92</v>
      </c>
      <c r="G33" s="112">
        <f>$G$15</f>
        <v>0</v>
      </c>
      <c r="H33" s="112">
        <f>ROUND(ROUND(G33,2)*(1+$I$6),2)</f>
        <v>0</v>
      </c>
      <c r="I33" s="113">
        <f t="shared" si="0"/>
        <v>0</v>
      </c>
      <c r="J33" s="25"/>
      <c r="K33" s="86">
        <v>17.71</v>
      </c>
      <c r="L33" s="32">
        <v>21.54</v>
      </c>
      <c r="M33" s="32"/>
    </row>
    <row r="34" spans="1:13" s="40" customFormat="1" ht="36.75" customHeight="1">
      <c r="A34" s="74" t="s">
        <v>103</v>
      </c>
      <c r="B34" s="43" t="s">
        <v>54</v>
      </c>
      <c r="C34" s="49" t="s">
        <v>59</v>
      </c>
      <c r="D34" s="44" t="s">
        <v>60</v>
      </c>
      <c r="E34" s="45" t="s">
        <v>50</v>
      </c>
      <c r="F34" s="46">
        <v>446.06</v>
      </c>
      <c r="G34" s="112">
        <f>$G$16</f>
        <v>0</v>
      </c>
      <c r="H34" s="112">
        <f>ROUND(ROUND(G34,2)*(1+$I$6),2)</f>
        <v>0</v>
      </c>
      <c r="I34" s="113">
        <f t="shared" si="0"/>
        <v>0</v>
      </c>
      <c r="J34" s="15"/>
      <c r="K34" s="86">
        <v>1.97</v>
      </c>
      <c r="L34" s="32">
        <v>2.4</v>
      </c>
      <c r="M34" s="32"/>
    </row>
    <row r="35" spans="1:13" s="40" customFormat="1" ht="33" customHeight="1">
      <c r="A35" s="74" t="s">
        <v>104</v>
      </c>
      <c r="B35" s="43" t="s">
        <v>54</v>
      </c>
      <c r="C35" s="50" t="s">
        <v>63</v>
      </c>
      <c r="D35" s="44" t="s">
        <v>64</v>
      </c>
      <c r="E35" s="45" t="s">
        <v>52</v>
      </c>
      <c r="F35" s="46">
        <v>60.22</v>
      </c>
      <c r="G35" s="112">
        <f>$G$17</f>
        <v>0</v>
      </c>
      <c r="H35" s="112">
        <f>ROUND(ROUND(G35,2)*(1+$I$6),2)</f>
        <v>0</v>
      </c>
      <c r="I35" s="113">
        <f t="shared" si="0"/>
        <v>0</v>
      </c>
      <c r="J35" s="15"/>
      <c r="K35" s="86">
        <v>0.6</v>
      </c>
      <c r="L35" s="32">
        <v>0.73</v>
      </c>
      <c r="M35" s="32"/>
    </row>
    <row r="36" spans="1:13" s="40" customFormat="1" ht="54.75" customHeight="1">
      <c r="A36" s="74" t="s">
        <v>105</v>
      </c>
      <c r="B36" s="43" t="s">
        <v>54</v>
      </c>
      <c r="C36" s="50" t="s">
        <v>57</v>
      </c>
      <c r="D36" s="44" t="s">
        <v>58</v>
      </c>
      <c r="E36" s="45" t="s">
        <v>51</v>
      </c>
      <c r="F36" s="46">
        <v>22.3</v>
      </c>
      <c r="G36" s="112">
        <f>$G$18</f>
        <v>0</v>
      </c>
      <c r="H36" s="112">
        <f>ROUND(ROUND(G36,2)*(1+$I$6),2)</f>
        <v>0</v>
      </c>
      <c r="I36" s="113">
        <f t="shared" si="0"/>
        <v>0</v>
      </c>
      <c r="J36" s="15"/>
      <c r="K36" s="86">
        <v>1249.36</v>
      </c>
      <c r="L36" s="32">
        <v>1519.85</v>
      </c>
      <c r="M36" s="32"/>
    </row>
    <row r="37" spans="1:13" s="40" customFormat="1" ht="27">
      <c r="A37" s="74" t="s">
        <v>106</v>
      </c>
      <c r="B37" s="43" t="s">
        <v>54</v>
      </c>
      <c r="C37" s="50" t="s">
        <v>61</v>
      </c>
      <c r="D37" s="44" t="s">
        <v>62</v>
      </c>
      <c r="E37" s="45" t="s">
        <v>53</v>
      </c>
      <c r="F37" s="46">
        <v>437.64</v>
      </c>
      <c r="G37" s="112">
        <f>$G$19</f>
        <v>0</v>
      </c>
      <c r="H37" s="112">
        <f>ROUND(ROUND(G37,2)*(1+$I$6),2)</f>
        <v>0</v>
      </c>
      <c r="I37" s="113">
        <f t="shared" si="0"/>
        <v>0</v>
      </c>
      <c r="J37" s="15"/>
      <c r="K37" s="86">
        <v>1.21</v>
      </c>
      <c r="L37" s="32">
        <v>1.47</v>
      </c>
      <c r="M37" s="32"/>
    </row>
    <row r="38" spans="1:13" s="40" customFormat="1" ht="15" customHeight="1">
      <c r="A38" s="73" t="s">
        <v>107</v>
      </c>
      <c r="B38" s="59"/>
      <c r="C38" s="60"/>
      <c r="D38" s="61" t="s">
        <v>44</v>
      </c>
      <c r="E38" s="62"/>
      <c r="F38" s="51"/>
      <c r="G38" s="62"/>
      <c r="H38" s="110"/>
      <c r="I38" s="111">
        <f>SUM(I39:I46)</f>
        <v>0</v>
      </c>
      <c r="J38" s="15"/>
      <c r="K38" s="75"/>
      <c r="L38" s="32"/>
      <c r="M38" s="32"/>
    </row>
    <row r="39" spans="1:13" s="52" customFormat="1" ht="57" customHeight="1">
      <c r="A39" s="74" t="s">
        <v>108</v>
      </c>
      <c r="B39" s="43" t="s">
        <v>35</v>
      </c>
      <c r="C39" s="48">
        <v>1</v>
      </c>
      <c r="D39" s="44" t="s">
        <v>65</v>
      </c>
      <c r="E39" s="45" t="s">
        <v>49</v>
      </c>
      <c r="F39" s="46">
        <v>831.88</v>
      </c>
      <c r="G39" s="112">
        <f>$G$15</f>
        <v>0</v>
      </c>
      <c r="H39" s="112">
        <f aca="true" t="shared" si="1" ref="H39:H46">ROUND(ROUND(G39,2)*(1+$I$6),2)</f>
        <v>0</v>
      </c>
      <c r="I39" s="113">
        <f t="shared" si="0"/>
        <v>0</v>
      </c>
      <c r="J39" s="25"/>
      <c r="K39" s="86">
        <v>17.71</v>
      </c>
      <c r="L39" s="32">
        <v>21.54</v>
      </c>
      <c r="M39" s="32"/>
    </row>
    <row r="40" spans="1:13" s="40" customFormat="1" ht="36.75" customHeight="1">
      <c r="A40" s="74" t="s">
        <v>109</v>
      </c>
      <c r="B40" s="43" t="s">
        <v>54</v>
      </c>
      <c r="C40" s="49" t="s">
        <v>59</v>
      </c>
      <c r="D40" s="44" t="s">
        <v>60</v>
      </c>
      <c r="E40" s="45" t="s">
        <v>50</v>
      </c>
      <c r="F40" s="46">
        <v>2485.31</v>
      </c>
      <c r="G40" s="112">
        <f>$G$16</f>
        <v>0</v>
      </c>
      <c r="H40" s="112">
        <f t="shared" si="1"/>
        <v>0</v>
      </c>
      <c r="I40" s="113">
        <f t="shared" si="0"/>
        <v>0</v>
      </c>
      <c r="J40" s="15"/>
      <c r="K40" s="86">
        <v>1.97</v>
      </c>
      <c r="L40" s="32">
        <v>2.4</v>
      </c>
      <c r="M40" s="32"/>
    </row>
    <row r="41" spans="1:13" s="40" customFormat="1" ht="33" customHeight="1">
      <c r="A41" s="74" t="s">
        <v>110</v>
      </c>
      <c r="B41" s="43" t="s">
        <v>54</v>
      </c>
      <c r="C41" s="50" t="s">
        <v>63</v>
      </c>
      <c r="D41" s="44" t="s">
        <v>64</v>
      </c>
      <c r="E41" s="45" t="s">
        <v>52</v>
      </c>
      <c r="F41" s="46">
        <v>335.52</v>
      </c>
      <c r="G41" s="112">
        <f>$G$17</f>
        <v>0</v>
      </c>
      <c r="H41" s="112">
        <f t="shared" si="1"/>
        <v>0</v>
      </c>
      <c r="I41" s="113">
        <f t="shared" si="0"/>
        <v>0</v>
      </c>
      <c r="J41" s="15"/>
      <c r="K41" s="86">
        <v>0.6</v>
      </c>
      <c r="L41" s="32">
        <v>0.73</v>
      </c>
      <c r="M41" s="32"/>
    </row>
    <row r="42" spans="1:13" s="40" customFormat="1" ht="54.75" customHeight="1">
      <c r="A42" s="74" t="s">
        <v>111</v>
      </c>
      <c r="B42" s="43" t="s">
        <v>54</v>
      </c>
      <c r="C42" s="50" t="s">
        <v>57</v>
      </c>
      <c r="D42" s="44" t="s">
        <v>58</v>
      </c>
      <c r="E42" s="45" t="s">
        <v>51</v>
      </c>
      <c r="F42" s="46">
        <v>124.27</v>
      </c>
      <c r="G42" s="112">
        <f>$G$18</f>
        <v>0</v>
      </c>
      <c r="H42" s="112">
        <f t="shared" si="1"/>
        <v>0</v>
      </c>
      <c r="I42" s="113">
        <f t="shared" si="0"/>
        <v>0</v>
      </c>
      <c r="J42" s="15"/>
      <c r="K42" s="86">
        <v>1249.36</v>
      </c>
      <c r="L42" s="32">
        <v>1519.85</v>
      </c>
      <c r="M42" s="32"/>
    </row>
    <row r="43" spans="1:13" s="40" customFormat="1" ht="27">
      <c r="A43" s="74" t="s">
        <v>112</v>
      </c>
      <c r="B43" s="43" t="s">
        <v>54</v>
      </c>
      <c r="C43" s="50" t="s">
        <v>61</v>
      </c>
      <c r="D43" s="44" t="s">
        <v>62</v>
      </c>
      <c r="E43" s="45" t="s">
        <v>53</v>
      </c>
      <c r="F43" s="46">
        <v>2438.8</v>
      </c>
      <c r="G43" s="112">
        <f>$G$19</f>
        <v>0</v>
      </c>
      <c r="H43" s="112">
        <f t="shared" si="1"/>
        <v>0</v>
      </c>
      <c r="I43" s="113">
        <f t="shared" si="0"/>
        <v>0</v>
      </c>
      <c r="J43" s="15"/>
      <c r="K43" s="86">
        <v>1.21</v>
      </c>
      <c r="L43" s="32">
        <v>1.47</v>
      </c>
      <c r="M43" s="32"/>
    </row>
    <row r="44" spans="1:13" s="40" customFormat="1" ht="30" customHeight="1">
      <c r="A44" s="74" t="s">
        <v>113</v>
      </c>
      <c r="B44" s="43" t="s">
        <v>35</v>
      </c>
      <c r="C44" s="53">
        <v>2</v>
      </c>
      <c r="D44" s="44" t="s">
        <v>66</v>
      </c>
      <c r="E44" s="45" t="s">
        <v>49</v>
      </c>
      <c r="F44" s="45">
        <v>12.36</v>
      </c>
      <c r="G44" s="94"/>
      <c r="H44" s="112">
        <f t="shared" si="1"/>
        <v>0</v>
      </c>
      <c r="I44" s="113">
        <f t="shared" si="0"/>
        <v>0</v>
      </c>
      <c r="J44" s="15"/>
      <c r="K44" s="86">
        <v>106.56</v>
      </c>
      <c r="L44" s="32">
        <v>129.63</v>
      </c>
      <c r="M44" s="32"/>
    </row>
    <row r="45" spans="1:13" s="40" customFormat="1" ht="48" customHeight="1">
      <c r="A45" s="74" t="s">
        <v>114</v>
      </c>
      <c r="B45" s="43" t="s">
        <v>35</v>
      </c>
      <c r="C45" s="53">
        <v>3</v>
      </c>
      <c r="D45" s="44" t="s">
        <v>67</v>
      </c>
      <c r="E45" s="45" t="s">
        <v>49</v>
      </c>
      <c r="F45" s="45">
        <v>12.36</v>
      </c>
      <c r="G45" s="94"/>
      <c r="H45" s="112">
        <f t="shared" si="1"/>
        <v>0</v>
      </c>
      <c r="I45" s="113">
        <f t="shared" si="0"/>
        <v>0</v>
      </c>
      <c r="J45" s="15"/>
      <c r="K45" s="86">
        <v>6.02</v>
      </c>
      <c r="L45" s="32">
        <v>7.32</v>
      </c>
      <c r="M45" s="32"/>
    </row>
    <row r="46" spans="1:13" s="40" customFormat="1" ht="59.25" customHeight="1">
      <c r="A46" s="74" t="s">
        <v>115</v>
      </c>
      <c r="B46" s="43" t="s">
        <v>35</v>
      </c>
      <c r="C46" s="53">
        <v>4</v>
      </c>
      <c r="D46" s="44" t="s">
        <v>71</v>
      </c>
      <c r="E46" s="45" t="s">
        <v>68</v>
      </c>
      <c r="F46" s="46">
        <v>4</v>
      </c>
      <c r="G46" s="94"/>
      <c r="H46" s="112">
        <f t="shared" si="1"/>
        <v>0</v>
      </c>
      <c r="I46" s="113">
        <f t="shared" si="0"/>
        <v>0</v>
      </c>
      <c r="J46" s="15"/>
      <c r="K46" s="86">
        <v>510.87</v>
      </c>
      <c r="L46" s="32">
        <v>621.47</v>
      </c>
      <c r="M46" s="32"/>
    </row>
    <row r="47" spans="1:13" s="40" customFormat="1" ht="18.75" customHeight="1">
      <c r="A47" s="73" t="s">
        <v>116</v>
      </c>
      <c r="B47" s="59"/>
      <c r="C47" s="60"/>
      <c r="D47" s="61" t="s">
        <v>45</v>
      </c>
      <c r="E47" s="62"/>
      <c r="F47" s="51"/>
      <c r="G47" s="62"/>
      <c r="H47" s="110"/>
      <c r="I47" s="111">
        <f>ROUND(SUM(I48:I52),2)</f>
        <v>0</v>
      </c>
      <c r="J47" s="15"/>
      <c r="K47" s="75"/>
      <c r="L47" s="32"/>
      <c r="M47" s="32"/>
    </row>
    <row r="48" spans="1:13" s="52" customFormat="1" ht="57" customHeight="1">
      <c r="A48" s="74" t="s">
        <v>117</v>
      </c>
      <c r="B48" s="43" t="s">
        <v>35</v>
      </c>
      <c r="C48" s="48">
        <v>1</v>
      </c>
      <c r="D48" s="44" t="s">
        <v>65</v>
      </c>
      <c r="E48" s="45" t="s">
        <v>49</v>
      </c>
      <c r="F48" s="46">
        <v>571.24</v>
      </c>
      <c r="G48" s="112">
        <f>$G$15</f>
        <v>0</v>
      </c>
      <c r="H48" s="112">
        <f>ROUND(ROUND(G48,2)*(1+$I$6),2)</f>
        <v>0</v>
      </c>
      <c r="I48" s="113">
        <f t="shared" si="0"/>
        <v>0</v>
      </c>
      <c r="J48" s="25"/>
      <c r="K48" s="86">
        <v>17.71</v>
      </c>
      <c r="L48" s="32">
        <v>21.54</v>
      </c>
      <c r="M48" s="32"/>
    </row>
    <row r="49" spans="1:13" s="40" customFormat="1" ht="36.75" customHeight="1">
      <c r="A49" s="74" t="s">
        <v>118</v>
      </c>
      <c r="B49" s="43" t="s">
        <v>54</v>
      </c>
      <c r="C49" s="49" t="s">
        <v>59</v>
      </c>
      <c r="D49" s="44" t="s">
        <v>60</v>
      </c>
      <c r="E49" s="45" t="s">
        <v>50</v>
      </c>
      <c r="F49" s="46">
        <v>1810.24</v>
      </c>
      <c r="G49" s="112">
        <f>$G$16</f>
        <v>0</v>
      </c>
      <c r="H49" s="112">
        <f>ROUND(ROUND(G49,2)*(1+$I$6),2)</f>
        <v>0</v>
      </c>
      <c r="I49" s="113">
        <f t="shared" si="0"/>
        <v>0</v>
      </c>
      <c r="J49" s="15"/>
      <c r="K49" s="86">
        <v>1.97</v>
      </c>
      <c r="L49" s="32">
        <v>2.4</v>
      </c>
      <c r="M49" s="32"/>
    </row>
    <row r="50" spans="1:13" s="40" customFormat="1" ht="33" customHeight="1">
      <c r="A50" s="74" t="s">
        <v>119</v>
      </c>
      <c r="B50" s="43" t="s">
        <v>54</v>
      </c>
      <c r="C50" s="50" t="s">
        <v>63</v>
      </c>
      <c r="D50" s="44" t="s">
        <v>64</v>
      </c>
      <c r="E50" s="45" t="s">
        <v>52</v>
      </c>
      <c r="F50" s="46">
        <v>244.38</v>
      </c>
      <c r="G50" s="112">
        <f>$G$17</f>
        <v>0</v>
      </c>
      <c r="H50" s="112">
        <f>ROUND(ROUND(G50,2)*(1+$I$6),2)</f>
        <v>0</v>
      </c>
      <c r="I50" s="113">
        <f t="shared" si="0"/>
        <v>0</v>
      </c>
      <c r="J50" s="15"/>
      <c r="K50" s="86">
        <v>0.6</v>
      </c>
      <c r="L50" s="32">
        <v>0.73</v>
      </c>
      <c r="M50" s="32"/>
    </row>
    <row r="51" spans="1:13" s="40" customFormat="1" ht="54.75" customHeight="1">
      <c r="A51" s="74" t="s">
        <v>120</v>
      </c>
      <c r="B51" s="43" t="s">
        <v>54</v>
      </c>
      <c r="C51" s="50" t="s">
        <v>57</v>
      </c>
      <c r="D51" s="44" t="s">
        <v>58</v>
      </c>
      <c r="E51" s="45" t="s">
        <v>51</v>
      </c>
      <c r="F51" s="46">
        <v>90.51</v>
      </c>
      <c r="G51" s="112">
        <f>$G$18</f>
        <v>0</v>
      </c>
      <c r="H51" s="112">
        <f>ROUND(ROUND(G51,2)*(1+$I$6),2)</f>
        <v>0</v>
      </c>
      <c r="I51" s="113">
        <f t="shared" si="0"/>
        <v>0</v>
      </c>
      <c r="J51" s="15"/>
      <c r="K51" s="86">
        <v>1249.36</v>
      </c>
      <c r="L51" s="32">
        <v>1519.85</v>
      </c>
      <c r="M51" s="32"/>
    </row>
    <row r="52" spans="1:13" s="40" customFormat="1" ht="27">
      <c r="A52" s="74" t="s">
        <v>121</v>
      </c>
      <c r="B52" s="43" t="s">
        <v>54</v>
      </c>
      <c r="C52" s="50" t="s">
        <v>61</v>
      </c>
      <c r="D52" s="44" t="s">
        <v>62</v>
      </c>
      <c r="E52" s="45" t="s">
        <v>53</v>
      </c>
      <c r="F52" s="46">
        <v>1776.26</v>
      </c>
      <c r="G52" s="112">
        <f>$G$19</f>
        <v>0</v>
      </c>
      <c r="H52" s="112">
        <f>ROUND(ROUND(G52,2)*(1+$I$6),2)</f>
        <v>0</v>
      </c>
      <c r="I52" s="113">
        <f t="shared" si="0"/>
        <v>0</v>
      </c>
      <c r="J52" s="15"/>
      <c r="K52" s="86">
        <v>1.21</v>
      </c>
      <c r="L52" s="32">
        <v>1.47</v>
      </c>
      <c r="M52" s="32"/>
    </row>
    <row r="53" spans="1:13" s="40" customFormat="1" ht="18" customHeight="1">
      <c r="A53" s="73" t="s">
        <v>122</v>
      </c>
      <c r="B53" s="59"/>
      <c r="C53" s="60"/>
      <c r="D53" s="61" t="s">
        <v>46</v>
      </c>
      <c r="E53" s="62"/>
      <c r="F53" s="51"/>
      <c r="G53" s="62"/>
      <c r="H53" s="110"/>
      <c r="I53" s="111">
        <f>ROUND(SUM(I54:I58),2)</f>
        <v>0</v>
      </c>
      <c r="J53" s="15"/>
      <c r="K53" s="75"/>
      <c r="L53" s="32"/>
      <c r="M53" s="32"/>
    </row>
    <row r="54" spans="1:13" s="52" customFormat="1" ht="57" customHeight="1">
      <c r="A54" s="74" t="s">
        <v>123</v>
      </c>
      <c r="B54" s="43" t="s">
        <v>35</v>
      </c>
      <c r="C54" s="48">
        <v>1</v>
      </c>
      <c r="D54" s="44" t="s">
        <v>65</v>
      </c>
      <c r="E54" s="45" t="s">
        <v>49</v>
      </c>
      <c r="F54" s="46">
        <v>525.8</v>
      </c>
      <c r="G54" s="112">
        <f>$G$15</f>
        <v>0</v>
      </c>
      <c r="H54" s="112">
        <f>ROUND(ROUND(G54,2)*(1+$I$6),2)</f>
        <v>0</v>
      </c>
      <c r="I54" s="113">
        <f t="shared" si="0"/>
        <v>0</v>
      </c>
      <c r="J54" s="25"/>
      <c r="K54" s="86">
        <v>17.71</v>
      </c>
      <c r="L54" s="32">
        <v>21.54</v>
      </c>
      <c r="M54" s="32"/>
    </row>
    <row r="55" spans="1:13" s="40" customFormat="1" ht="36.75" customHeight="1">
      <c r="A55" s="74" t="s">
        <v>124</v>
      </c>
      <c r="B55" s="43" t="s">
        <v>54</v>
      </c>
      <c r="C55" s="49" t="s">
        <v>59</v>
      </c>
      <c r="D55" s="44" t="s">
        <v>60</v>
      </c>
      <c r="E55" s="45" t="s">
        <v>50</v>
      </c>
      <c r="F55" s="46">
        <v>1456.41</v>
      </c>
      <c r="G55" s="112">
        <f>$G$16</f>
        <v>0</v>
      </c>
      <c r="H55" s="112">
        <f>ROUND(ROUND(G55,2)*(1+$I$6),2)</f>
        <v>0</v>
      </c>
      <c r="I55" s="113">
        <f t="shared" si="0"/>
        <v>0</v>
      </c>
      <c r="J55" s="15"/>
      <c r="K55" s="86">
        <v>1.97</v>
      </c>
      <c r="L55" s="32">
        <v>2.4</v>
      </c>
      <c r="M55" s="32"/>
    </row>
    <row r="56" spans="1:13" s="40" customFormat="1" ht="33" customHeight="1">
      <c r="A56" s="74" t="s">
        <v>125</v>
      </c>
      <c r="B56" s="43" t="s">
        <v>54</v>
      </c>
      <c r="C56" s="50" t="s">
        <v>63</v>
      </c>
      <c r="D56" s="44" t="s">
        <v>64</v>
      </c>
      <c r="E56" s="45" t="s">
        <v>52</v>
      </c>
      <c r="F56" s="46">
        <v>196.62</v>
      </c>
      <c r="G56" s="112">
        <f>$G$17</f>
        <v>0</v>
      </c>
      <c r="H56" s="112">
        <f>ROUND(ROUND(G56,2)*(1+$I$6),2)</f>
        <v>0</v>
      </c>
      <c r="I56" s="113">
        <f t="shared" si="0"/>
        <v>0</v>
      </c>
      <c r="J56" s="15"/>
      <c r="K56" s="86">
        <v>0.6</v>
      </c>
      <c r="L56" s="32">
        <v>0.73</v>
      </c>
      <c r="M56" s="32"/>
    </row>
    <row r="57" spans="1:13" s="40" customFormat="1" ht="54.75" customHeight="1">
      <c r="A57" s="74" t="s">
        <v>126</v>
      </c>
      <c r="B57" s="43" t="s">
        <v>54</v>
      </c>
      <c r="C57" s="50" t="s">
        <v>57</v>
      </c>
      <c r="D57" s="44" t="s">
        <v>58</v>
      </c>
      <c r="E57" s="45" t="s">
        <v>51</v>
      </c>
      <c r="F57" s="46">
        <v>72.82</v>
      </c>
      <c r="G57" s="112">
        <f>$G$18</f>
        <v>0</v>
      </c>
      <c r="H57" s="112">
        <f>ROUND(ROUND(G57,2)*(1+$I$6),2)</f>
        <v>0</v>
      </c>
      <c r="I57" s="113">
        <f t="shared" si="0"/>
        <v>0</v>
      </c>
      <c r="J57" s="15"/>
      <c r="K57" s="86">
        <v>1249.36</v>
      </c>
      <c r="L57" s="32">
        <v>1519.85</v>
      </c>
      <c r="M57" s="32"/>
    </row>
    <row r="58" spans="1:13" s="40" customFormat="1" ht="27">
      <c r="A58" s="74" t="s">
        <v>127</v>
      </c>
      <c r="B58" s="43" t="s">
        <v>54</v>
      </c>
      <c r="C58" s="50" t="s">
        <v>61</v>
      </c>
      <c r="D58" s="44" t="s">
        <v>62</v>
      </c>
      <c r="E58" s="45" t="s">
        <v>53</v>
      </c>
      <c r="F58" s="46">
        <v>1429.09</v>
      </c>
      <c r="G58" s="112">
        <f>$G$19</f>
        <v>0</v>
      </c>
      <c r="H58" s="112">
        <f>ROUND(ROUND(G58,2)*(1+$I$6),2)</f>
        <v>0</v>
      </c>
      <c r="I58" s="113">
        <f t="shared" si="0"/>
        <v>0</v>
      </c>
      <c r="J58" s="15"/>
      <c r="K58" s="86">
        <v>1.21</v>
      </c>
      <c r="L58" s="32">
        <v>1.47</v>
      </c>
      <c r="M58" s="32"/>
    </row>
    <row r="59" spans="1:13" s="40" customFormat="1" ht="15" customHeight="1">
      <c r="A59" s="73" t="s">
        <v>128</v>
      </c>
      <c r="B59" s="59"/>
      <c r="C59" s="60"/>
      <c r="D59" s="61" t="s">
        <v>47</v>
      </c>
      <c r="E59" s="62"/>
      <c r="F59" s="51"/>
      <c r="G59" s="62"/>
      <c r="H59" s="110"/>
      <c r="I59" s="111">
        <f>ROUND(SUM(I60:I64),2)</f>
        <v>0</v>
      </c>
      <c r="J59" s="15"/>
      <c r="K59" s="75"/>
      <c r="L59" s="32"/>
      <c r="M59" s="32"/>
    </row>
    <row r="60" spans="1:13" s="52" customFormat="1" ht="57" customHeight="1">
      <c r="A60" s="74" t="s">
        <v>129</v>
      </c>
      <c r="B60" s="43" t="s">
        <v>35</v>
      </c>
      <c r="C60" s="48">
        <v>1</v>
      </c>
      <c r="D60" s="44" t="s">
        <v>65</v>
      </c>
      <c r="E60" s="45" t="s">
        <v>49</v>
      </c>
      <c r="F60" s="46">
        <v>350.9</v>
      </c>
      <c r="G60" s="112">
        <f>$G$15</f>
        <v>0</v>
      </c>
      <c r="H60" s="112">
        <f>ROUND(ROUND(G60,2)*(1+$I$6),2)</f>
        <v>0</v>
      </c>
      <c r="I60" s="113">
        <f t="shared" si="0"/>
        <v>0</v>
      </c>
      <c r="J60" s="25"/>
      <c r="K60" s="86">
        <v>17.71</v>
      </c>
      <c r="L60" s="32">
        <v>21.54</v>
      </c>
      <c r="M60" s="32"/>
    </row>
    <row r="61" spans="1:13" s="40" customFormat="1" ht="36.75" customHeight="1">
      <c r="A61" s="74" t="s">
        <v>130</v>
      </c>
      <c r="B61" s="43" t="s">
        <v>54</v>
      </c>
      <c r="C61" s="49" t="s">
        <v>59</v>
      </c>
      <c r="D61" s="44" t="s">
        <v>60</v>
      </c>
      <c r="E61" s="45" t="s">
        <v>50</v>
      </c>
      <c r="F61" s="46">
        <v>715.5</v>
      </c>
      <c r="G61" s="112">
        <f>$G$16</f>
        <v>0</v>
      </c>
      <c r="H61" s="112">
        <f>ROUND(ROUND(G61,2)*(1+$I$6),2)</f>
        <v>0</v>
      </c>
      <c r="I61" s="113">
        <f t="shared" si="0"/>
        <v>0</v>
      </c>
      <c r="J61" s="15"/>
      <c r="K61" s="86">
        <v>1.97</v>
      </c>
      <c r="L61" s="32">
        <v>2.4</v>
      </c>
      <c r="M61" s="32"/>
    </row>
    <row r="62" spans="1:13" s="40" customFormat="1" ht="33" customHeight="1">
      <c r="A62" s="74" t="s">
        <v>131</v>
      </c>
      <c r="B62" s="43" t="s">
        <v>54</v>
      </c>
      <c r="C62" s="50" t="s">
        <v>63</v>
      </c>
      <c r="D62" s="44" t="s">
        <v>64</v>
      </c>
      <c r="E62" s="45" t="s">
        <v>52</v>
      </c>
      <c r="F62" s="46">
        <v>96.59</v>
      </c>
      <c r="G62" s="112">
        <f>$G$17</f>
        <v>0</v>
      </c>
      <c r="H62" s="112">
        <f>ROUND(ROUND(G62,2)*(1+$I$6),2)</f>
        <v>0</v>
      </c>
      <c r="I62" s="113">
        <f t="shared" si="0"/>
        <v>0</v>
      </c>
      <c r="J62" s="15"/>
      <c r="K62" s="86">
        <v>0.6</v>
      </c>
      <c r="L62" s="32">
        <v>0.73</v>
      </c>
      <c r="M62" s="32"/>
    </row>
    <row r="63" spans="1:13" s="40" customFormat="1" ht="54.75" customHeight="1">
      <c r="A63" s="74" t="s">
        <v>132</v>
      </c>
      <c r="B63" s="43" t="s">
        <v>54</v>
      </c>
      <c r="C63" s="50" t="s">
        <v>57</v>
      </c>
      <c r="D63" s="44" t="s">
        <v>58</v>
      </c>
      <c r="E63" s="45" t="s">
        <v>51</v>
      </c>
      <c r="F63" s="46">
        <v>35.78</v>
      </c>
      <c r="G63" s="112">
        <f>$G$18</f>
        <v>0</v>
      </c>
      <c r="H63" s="112">
        <f>ROUND(ROUND(G63,2)*(1+$I$6),2)</f>
        <v>0</v>
      </c>
      <c r="I63" s="113">
        <f t="shared" si="0"/>
        <v>0</v>
      </c>
      <c r="J63" s="15"/>
      <c r="K63" s="86">
        <v>1249.36</v>
      </c>
      <c r="L63" s="32">
        <v>1519.85</v>
      </c>
      <c r="M63" s="32"/>
    </row>
    <row r="64" spans="1:13" s="40" customFormat="1" ht="27">
      <c r="A64" s="74" t="s">
        <v>133</v>
      </c>
      <c r="B64" s="43" t="s">
        <v>54</v>
      </c>
      <c r="C64" s="50" t="s">
        <v>61</v>
      </c>
      <c r="D64" s="44" t="s">
        <v>62</v>
      </c>
      <c r="E64" s="45" t="s">
        <v>53</v>
      </c>
      <c r="F64" s="46">
        <v>702.18</v>
      </c>
      <c r="G64" s="112">
        <f>$G$19</f>
        <v>0</v>
      </c>
      <c r="H64" s="112">
        <f>ROUND(ROUND(G64,2)*(1+$I$6),2)</f>
        <v>0</v>
      </c>
      <c r="I64" s="113">
        <f t="shared" si="0"/>
        <v>0</v>
      </c>
      <c r="J64" s="15"/>
      <c r="K64" s="86">
        <v>1.21</v>
      </c>
      <c r="L64" s="32">
        <v>1.47</v>
      </c>
      <c r="M64" s="32"/>
    </row>
    <row r="65" spans="1:13" s="54" customFormat="1" ht="15" customHeight="1">
      <c r="A65" s="73" t="s">
        <v>134</v>
      </c>
      <c r="B65" s="59"/>
      <c r="C65" s="60"/>
      <c r="D65" s="61" t="s">
        <v>70</v>
      </c>
      <c r="E65" s="62"/>
      <c r="F65" s="51"/>
      <c r="G65" s="62"/>
      <c r="H65" s="110"/>
      <c r="I65" s="111">
        <f>SUM(I66:I70)</f>
        <v>0</v>
      </c>
      <c r="J65" s="15"/>
      <c r="K65" s="75"/>
      <c r="L65" s="32"/>
      <c r="M65" s="32"/>
    </row>
    <row r="66" spans="1:13" s="55" customFormat="1" ht="57" customHeight="1">
      <c r="A66" s="74" t="s">
        <v>135</v>
      </c>
      <c r="B66" s="43" t="s">
        <v>35</v>
      </c>
      <c r="C66" s="48">
        <v>1</v>
      </c>
      <c r="D66" s="44" t="s">
        <v>65</v>
      </c>
      <c r="E66" s="45" t="s">
        <v>49</v>
      </c>
      <c r="F66" s="46">
        <v>256.91</v>
      </c>
      <c r="G66" s="112">
        <f>$G$15</f>
        <v>0</v>
      </c>
      <c r="H66" s="112">
        <f>ROUND(ROUND(G66,2)*(1+$I$6),2)</f>
        <v>0</v>
      </c>
      <c r="I66" s="113">
        <f t="shared" si="0"/>
        <v>0</v>
      </c>
      <c r="J66" s="25"/>
      <c r="K66" s="86">
        <v>17.71</v>
      </c>
      <c r="L66" s="32">
        <v>21.54</v>
      </c>
      <c r="M66" s="32"/>
    </row>
    <row r="67" spans="1:13" s="54" customFormat="1" ht="36.75" customHeight="1">
      <c r="A67" s="74" t="s">
        <v>136</v>
      </c>
      <c r="B67" s="43" t="s">
        <v>54</v>
      </c>
      <c r="C67" s="49" t="s">
        <v>59</v>
      </c>
      <c r="D67" s="44" t="s">
        <v>60</v>
      </c>
      <c r="E67" s="45" t="s">
        <v>50</v>
      </c>
      <c r="F67" s="46">
        <v>1059.44</v>
      </c>
      <c r="G67" s="112">
        <f>$G$16</f>
        <v>0</v>
      </c>
      <c r="H67" s="112">
        <f>ROUND(ROUND(G67,2)*(1+$I$6),2)</f>
        <v>0</v>
      </c>
      <c r="I67" s="113">
        <f t="shared" si="0"/>
        <v>0</v>
      </c>
      <c r="J67" s="15"/>
      <c r="K67" s="86">
        <v>1.97</v>
      </c>
      <c r="L67" s="32">
        <v>2.4</v>
      </c>
      <c r="M67" s="32"/>
    </row>
    <row r="68" spans="1:13" s="54" customFormat="1" ht="33" customHeight="1">
      <c r="A68" s="74" t="s">
        <v>137</v>
      </c>
      <c r="B68" s="43" t="s">
        <v>54</v>
      </c>
      <c r="C68" s="50" t="s">
        <v>63</v>
      </c>
      <c r="D68" s="44" t="s">
        <v>64</v>
      </c>
      <c r="E68" s="45" t="s">
        <v>52</v>
      </c>
      <c r="F68" s="46">
        <v>143.02</v>
      </c>
      <c r="G68" s="112">
        <f>$G$17</f>
        <v>0</v>
      </c>
      <c r="H68" s="112">
        <f>ROUND(ROUND(G68,2)*(1+$I$6),2)</f>
        <v>0</v>
      </c>
      <c r="I68" s="113">
        <f t="shared" si="0"/>
        <v>0</v>
      </c>
      <c r="J68" s="15"/>
      <c r="K68" s="86">
        <v>0.6</v>
      </c>
      <c r="L68" s="32">
        <v>0.73</v>
      </c>
      <c r="M68" s="32"/>
    </row>
    <row r="69" spans="1:13" s="54" customFormat="1" ht="54.75" customHeight="1">
      <c r="A69" s="74" t="s">
        <v>138</v>
      </c>
      <c r="B69" s="43" t="s">
        <v>54</v>
      </c>
      <c r="C69" s="50" t="s">
        <v>57</v>
      </c>
      <c r="D69" s="44" t="s">
        <v>58</v>
      </c>
      <c r="E69" s="45" t="s">
        <v>51</v>
      </c>
      <c r="F69" s="46">
        <v>52.97</v>
      </c>
      <c r="G69" s="112">
        <f>$G$18</f>
        <v>0</v>
      </c>
      <c r="H69" s="112">
        <f>ROUND(ROUND(G69,2)*(1+$I$6),2)</f>
        <v>0</v>
      </c>
      <c r="I69" s="113">
        <f t="shared" si="0"/>
        <v>0</v>
      </c>
      <c r="J69" s="15"/>
      <c r="K69" s="86">
        <v>1249.36</v>
      </c>
      <c r="L69" s="32">
        <v>1519.85</v>
      </c>
      <c r="M69" s="32"/>
    </row>
    <row r="70" spans="1:13" s="54" customFormat="1" ht="27">
      <c r="A70" s="74" t="s">
        <v>139</v>
      </c>
      <c r="B70" s="43" t="s">
        <v>54</v>
      </c>
      <c r="C70" s="50" t="s">
        <v>61</v>
      </c>
      <c r="D70" s="44" t="s">
        <v>62</v>
      </c>
      <c r="E70" s="45" t="s">
        <v>53</v>
      </c>
      <c r="F70" s="46">
        <v>1039.54</v>
      </c>
      <c r="G70" s="112">
        <f>$G$19</f>
        <v>0</v>
      </c>
      <c r="H70" s="112">
        <f>ROUND(ROUND(G70,2)*(1+$I$6),2)</f>
        <v>0</v>
      </c>
      <c r="I70" s="113">
        <f t="shared" si="0"/>
        <v>0</v>
      </c>
      <c r="J70" s="15"/>
      <c r="K70" s="86">
        <v>1.21</v>
      </c>
      <c r="L70" s="32">
        <v>1.47</v>
      </c>
      <c r="M70" s="32"/>
    </row>
    <row r="71" spans="1:13" s="40" customFormat="1" ht="15" customHeight="1">
      <c r="A71" s="73" t="s">
        <v>140</v>
      </c>
      <c r="B71" s="59"/>
      <c r="C71" s="60"/>
      <c r="D71" s="61" t="s">
        <v>48</v>
      </c>
      <c r="E71" s="62"/>
      <c r="F71" s="51"/>
      <c r="G71" s="62"/>
      <c r="H71" s="110"/>
      <c r="I71" s="111">
        <f>SUM(I72:I76)</f>
        <v>0</v>
      </c>
      <c r="J71" s="15"/>
      <c r="K71" s="75"/>
      <c r="L71" s="32"/>
      <c r="M71" s="32"/>
    </row>
    <row r="72" spans="1:13" s="52" customFormat="1" ht="57" customHeight="1">
      <c r="A72" s="74" t="s">
        <v>141</v>
      </c>
      <c r="B72" s="43" t="s">
        <v>35</v>
      </c>
      <c r="C72" s="48">
        <v>1</v>
      </c>
      <c r="D72" s="44" t="s">
        <v>65</v>
      </c>
      <c r="E72" s="45" t="s">
        <v>49</v>
      </c>
      <c r="F72" s="46">
        <v>271.25</v>
      </c>
      <c r="G72" s="112">
        <f>$G$15</f>
        <v>0</v>
      </c>
      <c r="H72" s="112">
        <f>ROUND(ROUND(G72,2)*(1+$I$6),2)</f>
        <v>0</v>
      </c>
      <c r="I72" s="113">
        <f t="shared" si="0"/>
        <v>0</v>
      </c>
      <c r="J72" s="25"/>
      <c r="K72" s="86">
        <v>17.71</v>
      </c>
      <c r="L72" s="32">
        <v>21.54</v>
      </c>
      <c r="M72" s="32"/>
    </row>
    <row r="73" spans="1:13" s="40" customFormat="1" ht="36.75" customHeight="1">
      <c r="A73" s="74" t="s">
        <v>142</v>
      </c>
      <c r="B73" s="43" t="s">
        <v>54</v>
      </c>
      <c r="C73" s="49" t="s">
        <v>59</v>
      </c>
      <c r="D73" s="44" t="s">
        <v>60</v>
      </c>
      <c r="E73" s="45" t="s">
        <v>50</v>
      </c>
      <c r="F73" s="46">
        <v>917.58</v>
      </c>
      <c r="G73" s="112">
        <f>$G$16</f>
        <v>0</v>
      </c>
      <c r="H73" s="112">
        <f>ROUND(ROUND(G73,2)*(1+$I$6),2)</f>
        <v>0</v>
      </c>
      <c r="I73" s="113">
        <f t="shared" si="0"/>
        <v>0</v>
      </c>
      <c r="J73" s="15"/>
      <c r="K73" s="86">
        <v>1.97</v>
      </c>
      <c r="L73" s="32">
        <v>2.4</v>
      </c>
      <c r="M73" s="32"/>
    </row>
    <row r="74" spans="1:13" s="40" customFormat="1" ht="33" customHeight="1">
      <c r="A74" s="74" t="s">
        <v>143</v>
      </c>
      <c r="B74" s="43" t="s">
        <v>54</v>
      </c>
      <c r="C74" s="50" t="s">
        <v>63</v>
      </c>
      <c r="D74" s="44" t="s">
        <v>64</v>
      </c>
      <c r="E74" s="45" t="s">
        <v>52</v>
      </c>
      <c r="F74" s="46">
        <v>123.87</v>
      </c>
      <c r="G74" s="112">
        <f>$G$17</f>
        <v>0</v>
      </c>
      <c r="H74" s="112">
        <f>ROUND(ROUND(G74,2)*(1+$I$6),2)</f>
        <v>0</v>
      </c>
      <c r="I74" s="113">
        <f t="shared" si="0"/>
        <v>0</v>
      </c>
      <c r="J74" s="15"/>
      <c r="K74" s="86">
        <v>0.6</v>
      </c>
      <c r="L74" s="32">
        <v>0.73</v>
      </c>
      <c r="M74" s="32"/>
    </row>
    <row r="75" spans="1:13" s="40" customFormat="1" ht="54.75" customHeight="1">
      <c r="A75" s="74" t="s">
        <v>144</v>
      </c>
      <c r="B75" s="43" t="s">
        <v>54</v>
      </c>
      <c r="C75" s="50" t="s">
        <v>57</v>
      </c>
      <c r="D75" s="44" t="s">
        <v>58</v>
      </c>
      <c r="E75" s="45" t="s">
        <v>51</v>
      </c>
      <c r="F75" s="46">
        <v>45.88</v>
      </c>
      <c r="G75" s="112">
        <f>$G$18</f>
        <v>0</v>
      </c>
      <c r="H75" s="112">
        <f>ROUND(ROUND(G75,2)*(1+$I$6),2)</f>
        <v>0</v>
      </c>
      <c r="I75" s="113">
        <f t="shared" si="0"/>
        <v>0</v>
      </c>
      <c r="J75" s="15"/>
      <c r="K75" s="86">
        <v>1249.36</v>
      </c>
      <c r="L75" s="32">
        <v>1519.85</v>
      </c>
      <c r="M75" s="32"/>
    </row>
    <row r="76" spans="1:13" s="40" customFormat="1" ht="27">
      <c r="A76" s="74" t="s">
        <v>145</v>
      </c>
      <c r="B76" s="43" t="s">
        <v>54</v>
      </c>
      <c r="C76" s="50" t="s">
        <v>61</v>
      </c>
      <c r="D76" s="44" t="s">
        <v>62</v>
      </c>
      <c r="E76" s="45" t="s">
        <v>53</v>
      </c>
      <c r="F76" s="46">
        <v>900.4</v>
      </c>
      <c r="G76" s="112">
        <f>$G$19</f>
        <v>0</v>
      </c>
      <c r="H76" s="112">
        <f>ROUND(ROUND(G76,2)*(1+$I$6),2)</f>
        <v>0</v>
      </c>
      <c r="I76" s="113">
        <f t="shared" si="0"/>
        <v>0</v>
      </c>
      <c r="J76" s="15"/>
      <c r="K76" s="86">
        <v>1.21</v>
      </c>
      <c r="L76" s="32">
        <v>1.47</v>
      </c>
      <c r="M76" s="32"/>
    </row>
    <row r="77" spans="1:13" s="40" customFormat="1" ht="14.25">
      <c r="A77" s="73" t="s">
        <v>146</v>
      </c>
      <c r="B77" s="59"/>
      <c r="C77" s="60"/>
      <c r="D77" s="61" t="s">
        <v>72</v>
      </c>
      <c r="E77" s="62"/>
      <c r="F77" s="51"/>
      <c r="G77" s="62"/>
      <c r="H77" s="110"/>
      <c r="I77" s="111">
        <f>SUM(I78:I82)</f>
        <v>0</v>
      </c>
      <c r="J77" s="15"/>
      <c r="K77" s="75"/>
      <c r="L77" s="32"/>
      <c r="M77" s="32"/>
    </row>
    <row r="78" spans="1:13" s="52" customFormat="1" ht="57" customHeight="1">
      <c r="A78" s="74" t="s">
        <v>147</v>
      </c>
      <c r="B78" s="43" t="s">
        <v>35</v>
      </c>
      <c r="C78" s="48">
        <v>1</v>
      </c>
      <c r="D78" s="44" t="s">
        <v>65</v>
      </c>
      <c r="E78" s="45" t="s">
        <v>49</v>
      </c>
      <c r="F78" s="46">
        <v>84.17</v>
      </c>
      <c r="G78" s="112">
        <f>$G$15</f>
        <v>0</v>
      </c>
      <c r="H78" s="112">
        <f>ROUND(ROUND(G78,2)*(1+$I$6),2)</f>
        <v>0</v>
      </c>
      <c r="I78" s="113">
        <f t="shared" si="0"/>
        <v>0</v>
      </c>
      <c r="J78" s="25"/>
      <c r="K78" s="86">
        <v>17.71</v>
      </c>
      <c r="L78" s="32">
        <v>21.54</v>
      </c>
      <c r="M78" s="32"/>
    </row>
    <row r="79" spans="1:13" s="40" customFormat="1" ht="36.75" customHeight="1">
      <c r="A79" s="74" t="s">
        <v>148</v>
      </c>
      <c r="B79" s="43" t="s">
        <v>54</v>
      </c>
      <c r="C79" s="49" t="s">
        <v>59</v>
      </c>
      <c r="D79" s="44" t="s">
        <v>60</v>
      </c>
      <c r="E79" s="45" t="s">
        <v>50</v>
      </c>
      <c r="F79" s="46">
        <v>198.91</v>
      </c>
      <c r="G79" s="112">
        <f>$G$16</f>
        <v>0</v>
      </c>
      <c r="H79" s="112">
        <f>ROUND(ROUND(G79,2)*(1+$I$6),2)</f>
        <v>0</v>
      </c>
      <c r="I79" s="113">
        <f t="shared" si="0"/>
        <v>0</v>
      </c>
      <c r="J79" s="15"/>
      <c r="K79" s="86">
        <v>1.97</v>
      </c>
      <c r="L79" s="32">
        <v>2.4</v>
      </c>
      <c r="M79" s="32"/>
    </row>
    <row r="80" spans="1:13" s="40" customFormat="1" ht="33" customHeight="1">
      <c r="A80" s="74" t="s">
        <v>149</v>
      </c>
      <c r="B80" s="43" t="s">
        <v>54</v>
      </c>
      <c r="C80" s="50" t="s">
        <v>63</v>
      </c>
      <c r="D80" s="44" t="s">
        <v>64</v>
      </c>
      <c r="E80" s="45" t="s">
        <v>52</v>
      </c>
      <c r="F80" s="46">
        <v>26.85</v>
      </c>
      <c r="G80" s="112">
        <f>$G$17</f>
        <v>0</v>
      </c>
      <c r="H80" s="112">
        <f>ROUND(ROUND(G80,2)*(1+$I$6),2)</f>
        <v>0</v>
      </c>
      <c r="I80" s="113">
        <f aca="true" t="shared" si="2" ref="I80:I88">ROUND(ROUND(G80*(1+$I$6),2)*F80,2)</f>
        <v>0</v>
      </c>
      <c r="J80" s="15"/>
      <c r="K80" s="86">
        <v>0.6</v>
      </c>
      <c r="L80" s="32">
        <v>0.73</v>
      </c>
      <c r="M80" s="32"/>
    </row>
    <row r="81" spans="1:13" s="40" customFormat="1" ht="54.75" customHeight="1">
      <c r="A81" s="74" t="s">
        <v>150</v>
      </c>
      <c r="B81" s="43" t="s">
        <v>54</v>
      </c>
      <c r="C81" s="50" t="s">
        <v>57</v>
      </c>
      <c r="D81" s="44" t="s">
        <v>58</v>
      </c>
      <c r="E81" s="45" t="s">
        <v>51</v>
      </c>
      <c r="F81" s="46">
        <v>9.95</v>
      </c>
      <c r="G81" s="112">
        <f>$G$18</f>
        <v>0</v>
      </c>
      <c r="H81" s="112">
        <f>ROUND(ROUND(G81,2)*(1+$I$6),2)</f>
        <v>0</v>
      </c>
      <c r="I81" s="113">
        <f t="shared" si="2"/>
        <v>0</v>
      </c>
      <c r="J81" s="15"/>
      <c r="K81" s="86">
        <v>1249.36</v>
      </c>
      <c r="L81" s="32">
        <v>1519.85</v>
      </c>
      <c r="M81" s="32"/>
    </row>
    <row r="82" spans="1:13" s="40" customFormat="1" ht="27">
      <c r="A82" s="74" t="s">
        <v>151</v>
      </c>
      <c r="B82" s="43" t="s">
        <v>54</v>
      </c>
      <c r="C82" s="50" t="s">
        <v>61</v>
      </c>
      <c r="D82" s="44" t="s">
        <v>62</v>
      </c>
      <c r="E82" s="45" t="s">
        <v>53</v>
      </c>
      <c r="F82" s="46">
        <v>195.27</v>
      </c>
      <c r="G82" s="112">
        <f>$G$19</f>
        <v>0</v>
      </c>
      <c r="H82" s="112">
        <f>ROUND(ROUND(G82,2)*(1+$I$6),2)</f>
        <v>0</v>
      </c>
      <c r="I82" s="113">
        <f t="shared" si="2"/>
        <v>0</v>
      </c>
      <c r="J82" s="15"/>
      <c r="K82" s="86">
        <v>1.21</v>
      </c>
      <c r="L82" s="32">
        <v>1.47</v>
      </c>
      <c r="M82" s="32"/>
    </row>
    <row r="83" spans="1:13" s="40" customFormat="1" ht="14.25">
      <c r="A83" s="73" t="s">
        <v>152</v>
      </c>
      <c r="B83" s="63"/>
      <c r="C83" s="64"/>
      <c r="D83" s="65" t="s">
        <v>74</v>
      </c>
      <c r="E83" s="66"/>
      <c r="F83" s="51"/>
      <c r="G83" s="66"/>
      <c r="H83" s="110"/>
      <c r="I83" s="111">
        <f>SUM(I84:I88)</f>
        <v>0</v>
      </c>
      <c r="J83" s="15"/>
      <c r="K83" s="75"/>
      <c r="L83" s="32"/>
      <c r="M83" s="32"/>
    </row>
    <row r="84" spans="1:13" s="52" customFormat="1" ht="57" customHeight="1">
      <c r="A84" s="74" t="s">
        <v>153</v>
      </c>
      <c r="B84" s="43" t="s">
        <v>35</v>
      </c>
      <c r="C84" s="48">
        <v>1</v>
      </c>
      <c r="D84" s="44" t="s">
        <v>65</v>
      </c>
      <c r="E84" s="45" t="s">
        <v>49</v>
      </c>
      <c r="F84" s="46">
        <v>474.82</v>
      </c>
      <c r="G84" s="112">
        <f>$G$15</f>
        <v>0</v>
      </c>
      <c r="H84" s="112">
        <f>ROUND(ROUND(G84,2)*(1+$I$6),2)</f>
        <v>0</v>
      </c>
      <c r="I84" s="113">
        <f t="shared" si="2"/>
        <v>0</v>
      </c>
      <c r="J84" s="25"/>
      <c r="K84" s="86">
        <v>17.71</v>
      </c>
      <c r="L84" s="32">
        <v>21.54</v>
      </c>
      <c r="M84" s="32"/>
    </row>
    <row r="85" spans="1:13" s="40" customFormat="1" ht="36.75" customHeight="1">
      <c r="A85" s="74" t="s">
        <v>154</v>
      </c>
      <c r="B85" s="43" t="s">
        <v>54</v>
      </c>
      <c r="C85" s="49" t="s">
        <v>59</v>
      </c>
      <c r="D85" s="44" t="s">
        <v>60</v>
      </c>
      <c r="E85" s="45" t="s">
        <v>50</v>
      </c>
      <c r="F85" s="46">
        <v>2560.86</v>
      </c>
      <c r="G85" s="112">
        <f>$G$16</f>
        <v>0</v>
      </c>
      <c r="H85" s="112">
        <f>ROUND(ROUND(G85,2)*(1+$I$6),2)</f>
        <v>0</v>
      </c>
      <c r="I85" s="113">
        <f t="shared" si="2"/>
        <v>0</v>
      </c>
      <c r="J85" s="15"/>
      <c r="K85" s="86">
        <v>1.97</v>
      </c>
      <c r="L85" s="32">
        <v>2.4</v>
      </c>
      <c r="M85" s="32"/>
    </row>
    <row r="86" spans="1:13" s="40" customFormat="1" ht="33" customHeight="1">
      <c r="A86" s="74" t="s">
        <v>155</v>
      </c>
      <c r="B86" s="43" t="s">
        <v>54</v>
      </c>
      <c r="C86" s="50" t="s">
        <v>63</v>
      </c>
      <c r="D86" s="44" t="s">
        <v>64</v>
      </c>
      <c r="E86" s="45" t="s">
        <v>52</v>
      </c>
      <c r="F86" s="46">
        <v>345.72</v>
      </c>
      <c r="G86" s="112">
        <f>$G$17</f>
        <v>0</v>
      </c>
      <c r="H86" s="112">
        <f>ROUND(ROUND(G86,2)*(1+$I$6),2)</f>
        <v>0</v>
      </c>
      <c r="I86" s="113">
        <f t="shared" si="2"/>
        <v>0</v>
      </c>
      <c r="J86" s="15"/>
      <c r="K86" s="86">
        <v>0.6</v>
      </c>
      <c r="L86" s="32">
        <v>0.73</v>
      </c>
      <c r="M86" s="32"/>
    </row>
    <row r="87" spans="1:13" s="40" customFormat="1" ht="54.75" customHeight="1">
      <c r="A87" s="74" t="s">
        <v>156</v>
      </c>
      <c r="B87" s="43" t="s">
        <v>54</v>
      </c>
      <c r="C87" s="50" t="s">
        <v>57</v>
      </c>
      <c r="D87" s="44" t="s">
        <v>58</v>
      </c>
      <c r="E87" s="45" t="s">
        <v>51</v>
      </c>
      <c r="F87" s="46">
        <v>128.04</v>
      </c>
      <c r="G87" s="112">
        <f>$G$18</f>
        <v>0</v>
      </c>
      <c r="H87" s="112">
        <f>ROUND(ROUND(G87,2)*(1+$I$6),2)</f>
        <v>0</v>
      </c>
      <c r="I87" s="113">
        <f t="shared" si="2"/>
        <v>0</v>
      </c>
      <c r="J87" s="15"/>
      <c r="K87" s="86">
        <v>1249.36</v>
      </c>
      <c r="L87" s="32">
        <v>1519.85</v>
      </c>
      <c r="M87" s="32"/>
    </row>
    <row r="88" spans="1:13" s="40" customFormat="1" ht="27.75" thickBot="1">
      <c r="A88" s="74" t="s">
        <v>157</v>
      </c>
      <c r="B88" s="43" t="s">
        <v>54</v>
      </c>
      <c r="C88" s="50" t="s">
        <v>61</v>
      </c>
      <c r="D88" s="44" t="s">
        <v>62</v>
      </c>
      <c r="E88" s="45" t="s">
        <v>53</v>
      </c>
      <c r="F88" s="46">
        <v>2512.79</v>
      </c>
      <c r="G88" s="112">
        <f>$G$19</f>
        <v>0</v>
      </c>
      <c r="H88" s="112">
        <f>ROUND(ROUND(G88,2)*(1+$I$6),2)</f>
        <v>0</v>
      </c>
      <c r="I88" s="113">
        <f t="shared" si="2"/>
        <v>0</v>
      </c>
      <c r="J88" s="15"/>
      <c r="K88" s="86">
        <v>1.21</v>
      </c>
      <c r="L88" s="32">
        <v>1.47</v>
      </c>
      <c r="M88" s="32"/>
    </row>
    <row r="89" spans="1:14" ht="15.75" thickBot="1">
      <c r="A89" s="220" t="s">
        <v>28</v>
      </c>
      <c r="B89" s="221"/>
      <c r="C89" s="221"/>
      <c r="D89" s="221"/>
      <c r="E89" s="221"/>
      <c r="F89" s="221"/>
      <c r="G89" s="222"/>
      <c r="H89" s="114"/>
      <c r="I89" s="115">
        <f>I12+I14+I20+I26+I32+I38+I47+I53+I59+I65+I77+I83+I71</f>
        <v>0</v>
      </c>
      <c r="J89" s="21"/>
      <c r="N89" s="18"/>
    </row>
    <row r="90" spans="1:14" ht="13.5">
      <c r="A90" s="118"/>
      <c r="B90" s="119"/>
      <c r="C90" s="119"/>
      <c r="D90" s="120"/>
      <c r="E90" s="119"/>
      <c r="F90" s="121"/>
      <c r="G90" s="122"/>
      <c r="H90" s="122"/>
      <c r="I90" s="123"/>
      <c r="N90" s="18"/>
    </row>
    <row r="91" spans="1:14" ht="13.5">
      <c r="A91" s="124" t="s">
        <v>159</v>
      </c>
      <c r="B91" s="125"/>
      <c r="C91" s="125"/>
      <c r="D91" s="126"/>
      <c r="E91" s="127"/>
      <c r="F91" s="128"/>
      <c r="G91" s="129"/>
      <c r="H91" s="129"/>
      <c r="I91" s="130"/>
      <c r="N91" s="18"/>
    </row>
    <row r="92" spans="1:14" ht="13.5">
      <c r="A92" s="131"/>
      <c r="B92" s="125"/>
      <c r="C92" s="125"/>
      <c r="D92" s="126"/>
      <c r="E92" s="127"/>
      <c r="F92" s="128"/>
      <c r="G92" s="129"/>
      <c r="H92" s="129"/>
      <c r="I92" s="130"/>
      <c r="N92" s="18"/>
    </row>
    <row r="93" spans="1:14" ht="13.5">
      <c r="A93" s="131"/>
      <c r="B93" s="125"/>
      <c r="C93" s="125"/>
      <c r="D93" s="126"/>
      <c r="E93" s="127"/>
      <c r="F93" s="128"/>
      <c r="G93" s="129"/>
      <c r="H93" s="129"/>
      <c r="I93" s="130"/>
      <c r="N93" s="18"/>
    </row>
    <row r="94" spans="1:14" ht="13.5">
      <c r="A94" s="131"/>
      <c r="B94" s="243" t="s">
        <v>160</v>
      </c>
      <c r="C94" s="243"/>
      <c r="D94" s="132"/>
      <c r="E94" s="243" t="s">
        <v>161</v>
      </c>
      <c r="F94" s="244"/>
      <c r="G94" s="244"/>
      <c r="H94" s="244"/>
      <c r="I94" s="130"/>
      <c r="N94" s="18"/>
    </row>
    <row r="95" spans="1:15" s="25" customFormat="1" ht="16.5" customHeight="1">
      <c r="A95" s="133"/>
      <c r="B95" s="241" t="s">
        <v>162</v>
      </c>
      <c r="C95" s="241"/>
      <c r="D95" s="132"/>
      <c r="E95" s="241" t="s">
        <v>163</v>
      </c>
      <c r="F95" s="242"/>
      <c r="G95" s="242"/>
      <c r="H95" s="242"/>
      <c r="I95" s="134"/>
      <c r="J95" s="15"/>
      <c r="K95" s="27"/>
      <c r="L95" s="17"/>
      <c r="M95" s="17"/>
      <c r="N95" s="18"/>
      <c r="O95" s="27"/>
    </row>
    <row r="96" spans="1:14" ht="16.5" customHeight="1">
      <c r="A96" s="133"/>
      <c r="B96" s="241" t="s">
        <v>164</v>
      </c>
      <c r="C96" s="241"/>
      <c r="D96" s="132"/>
      <c r="E96" s="210"/>
      <c r="F96" s="210"/>
      <c r="G96" s="210"/>
      <c r="H96" s="132"/>
      <c r="I96" s="135"/>
      <c r="N96" s="18"/>
    </row>
    <row r="97" spans="1:18" s="16" customFormat="1" ht="16.5">
      <c r="A97" s="133"/>
      <c r="B97" s="136"/>
      <c r="C97" s="136"/>
      <c r="D97" s="211"/>
      <c r="E97" s="211"/>
      <c r="F97" s="212"/>
      <c r="G97" s="212"/>
      <c r="H97" s="137"/>
      <c r="I97" s="135"/>
      <c r="J97" s="15"/>
      <c r="L97" s="17"/>
      <c r="M97" s="17"/>
      <c r="N97" s="18"/>
      <c r="P97" s="15"/>
      <c r="Q97" s="15"/>
      <c r="R97" s="15"/>
    </row>
    <row r="98" spans="1:18" s="16" customFormat="1" ht="14.25">
      <c r="A98" s="138"/>
      <c r="B98" s="213"/>
      <c r="C98" s="213"/>
      <c r="D98" s="139"/>
      <c r="E98" s="140"/>
      <c r="F98" s="141"/>
      <c r="G98" s="142"/>
      <c r="H98" s="142"/>
      <c r="I98" s="143"/>
      <c r="J98" s="28"/>
      <c r="K98" s="28"/>
      <c r="L98" s="29"/>
      <c r="M98" s="17"/>
      <c r="N98" s="18"/>
      <c r="P98" s="15"/>
      <c r="Q98" s="15"/>
      <c r="R98" s="15"/>
    </row>
    <row r="99" spans="1:18" s="16" customFormat="1" ht="14.25">
      <c r="A99" s="144"/>
      <c r="B99" s="214"/>
      <c r="C99" s="214"/>
      <c r="D99" s="145"/>
      <c r="E99" s="146"/>
      <c r="F99" s="147"/>
      <c r="G99" s="148"/>
      <c r="H99" s="148"/>
      <c r="I99" s="149"/>
      <c r="J99" s="28"/>
      <c r="K99" s="28"/>
      <c r="L99" s="29"/>
      <c r="M99" s="17"/>
      <c r="N99" s="18"/>
      <c r="P99" s="15"/>
      <c r="Q99" s="15"/>
      <c r="R99" s="15"/>
    </row>
    <row r="100" spans="1:18" s="16" customFormat="1" ht="13.5">
      <c r="A100" s="22"/>
      <c r="B100" s="23"/>
      <c r="C100" s="23"/>
      <c r="D100" s="24"/>
      <c r="E100" s="25"/>
      <c r="F100" s="33"/>
      <c r="G100" s="26"/>
      <c r="H100" s="26"/>
      <c r="I100" s="77"/>
      <c r="J100" s="28"/>
      <c r="K100" s="28" t="s">
        <v>19</v>
      </c>
      <c r="L100" s="29"/>
      <c r="M100" s="17"/>
      <c r="P100" s="15"/>
      <c r="Q100" s="15"/>
      <c r="R100" s="15"/>
    </row>
    <row r="101" spans="1:18" s="16" customFormat="1" ht="15.75">
      <c r="A101" s="157" t="s">
        <v>165</v>
      </c>
      <c r="B101" s="23"/>
      <c r="C101" s="23"/>
      <c r="D101" s="24"/>
      <c r="E101" s="25"/>
      <c r="F101" s="33"/>
      <c r="G101" s="26"/>
      <c r="H101" s="26"/>
      <c r="I101" s="77"/>
      <c r="J101" s="28"/>
      <c r="K101" s="28"/>
      <c r="L101" s="29"/>
      <c r="M101" s="17"/>
      <c r="P101" s="15"/>
      <c r="Q101" s="15"/>
      <c r="R101" s="15"/>
    </row>
    <row r="104" ht="13.5">
      <c r="I104" s="78">
        <v>1201737.6</v>
      </c>
    </row>
    <row r="105" ht="13.5">
      <c r="I105" s="78"/>
    </row>
    <row r="106" spans="1:18" s="16" customFormat="1" ht="13.5">
      <c r="A106" s="22"/>
      <c r="B106" s="23"/>
      <c r="C106" s="23"/>
      <c r="D106" s="24"/>
      <c r="E106" s="25"/>
      <c r="F106" s="33"/>
      <c r="G106" s="26"/>
      <c r="H106" s="26"/>
      <c r="I106" s="79"/>
      <c r="J106" s="31"/>
      <c r="L106" s="17"/>
      <c r="M106" s="17"/>
      <c r="P106" s="15"/>
      <c r="Q106" s="15"/>
      <c r="R106" s="15"/>
    </row>
    <row r="107" spans="1:18" s="16" customFormat="1" ht="13.5">
      <c r="A107" s="22"/>
      <c r="B107" s="23"/>
      <c r="C107" s="23"/>
      <c r="D107" s="24"/>
      <c r="E107" s="25"/>
      <c r="F107" s="33"/>
      <c r="G107" s="26"/>
      <c r="H107" s="26"/>
      <c r="I107" s="78"/>
      <c r="J107" s="31"/>
      <c r="L107" s="17"/>
      <c r="M107" s="17"/>
      <c r="P107" s="15"/>
      <c r="Q107" s="15"/>
      <c r="R107" s="15"/>
    </row>
    <row r="112" spans="1:8" ht="13.5">
      <c r="A112" s="19"/>
      <c r="B112" s="15"/>
      <c r="C112" s="15"/>
      <c r="F112" s="32"/>
      <c r="G112" s="30"/>
      <c r="H112" s="30"/>
    </row>
    <row r="113" spans="1:8" ht="13.5">
      <c r="A113" s="19"/>
      <c r="B113" s="15"/>
      <c r="C113" s="15"/>
      <c r="F113" s="32"/>
      <c r="G113" s="30"/>
      <c r="H113" s="30"/>
    </row>
    <row r="128" spans="1:18" s="16" customFormat="1" ht="13.5">
      <c r="A128" s="22"/>
      <c r="B128" s="23"/>
      <c r="C128" s="23"/>
      <c r="D128" s="24"/>
      <c r="E128" s="25"/>
      <c r="F128" s="33"/>
      <c r="G128" s="26"/>
      <c r="H128" s="26"/>
      <c r="I128" s="77"/>
      <c r="J128" s="20"/>
      <c r="L128" s="17"/>
      <c r="M128" s="17"/>
      <c r="P128" s="15"/>
      <c r="Q128" s="15"/>
      <c r="R128" s="15"/>
    </row>
    <row r="133" spans="1:18" s="16" customFormat="1" ht="13.5">
      <c r="A133" s="22"/>
      <c r="B133" s="23"/>
      <c r="C133" s="23"/>
      <c r="D133" s="24"/>
      <c r="E133" s="25"/>
      <c r="F133" s="33"/>
      <c r="G133" s="26"/>
      <c r="H133" s="26"/>
      <c r="I133" s="77"/>
      <c r="J133" s="20"/>
      <c r="L133" s="17"/>
      <c r="M133" s="17"/>
      <c r="P133" s="15"/>
      <c r="Q133" s="15"/>
      <c r="R133" s="15"/>
    </row>
    <row r="134" spans="1:8" ht="13.5">
      <c r="A134" s="19"/>
      <c r="B134" s="15"/>
      <c r="C134" s="15"/>
      <c r="F134" s="32"/>
      <c r="G134" s="30"/>
      <c r="H134" s="30"/>
    </row>
    <row r="139" spans="1:8" ht="13.5">
      <c r="A139" s="19"/>
      <c r="B139" s="15"/>
      <c r="C139" s="15"/>
      <c r="F139" s="32"/>
      <c r="G139" s="30"/>
      <c r="H139" s="30"/>
    </row>
  </sheetData>
  <sheetProtection password="E053" sheet="1" selectLockedCells="1"/>
  <mergeCells count="26">
    <mergeCell ref="D9:E9"/>
    <mergeCell ref="B5:E5"/>
    <mergeCell ref="B6:E6"/>
    <mergeCell ref="B95:C95"/>
    <mergeCell ref="E95:H95"/>
    <mergeCell ref="B96:C96"/>
    <mergeCell ref="B94:C94"/>
    <mergeCell ref="E94:H94"/>
    <mergeCell ref="F4:G5"/>
    <mergeCell ref="A7:B7"/>
    <mergeCell ref="C7:E7"/>
    <mergeCell ref="A1:I1"/>
    <mergeCell ref="A2:I2"/>
    <mergeCell ref="B3:I3"/>
    <mergeCell ref="B4:E4"/>
    <mergeCell ref="I4:I5"/>
    <mergeCell ref="E96:G96"/>
    <mergeCell ref="D97:E97"/>
    <mergeCell ref="F97:G97"/>
    <mergeCell ref="B98:C98"/>
    <mergeCell ref="B99:C99"/>
    <mergeCell ref="J6:M6"/>
    <mergeCell ref="J7:M7"/>
    <mergeCell ref="F6:G6"/>
    <mergeCell ref="F7:G7"/>
    <mergeCell ref="A89:G89"/>
  </mergeCells>
  <conditionalFormatting sqref="F8:H9">
    <cfRule type="cellIs" priority="5" dxfId="5" operator="equal" stopIfTrue="1">
      <formula>0</formula>
    </cfRule>
  </conditionalFormatting>
  <conditionalFormatting sqref="K10">
    <cfRule type="cellIs" priority="4" dxfId="5" operator="equal" stopIfTrue="1">
      <formula>0</formula>
    </cfRule>
  </conditionalFormatting>
  <conditionalFormatting sqref="J6:M6">
    <cfRule type="expression" priority="3" dxfId="6" stopIfTrue="1">
      <formula>$I6&lt;&gt;""</formula>
    </cfRule>
  </conditionalFormatting>
  <conditionalFormatting sqref="J7:M7">
    <cfRule type="expression" priority="2" dxfId="6" stopIfTrue="1">
      <formula>$I7&lt;&gt;""</formula>
    </cfRule>
  </conditionalFormatting>
  <conditionalFormatting sqref="G21:G25 G27:G31 G33:G37 G48:G52 G54:G58 G60:G64 G66:G70 G72:G76 G78:G82 G84:G88 G13 G15:G19 G39:G46">
    <cfRule type="expression" priority="1" dxfId="0" stopIfTrue="1">
      <formula>H13&gt;L13</formula>
    </cfRule>
  </conditionalFormatting>
  <printOptions horizontalCentered="1" verticalCentered="1"/>
  <pageMargins left="0.25" right="0.25" top="0.75" bottom="0.75" header="0.3" footer="0.3"/>
  <pageSetup fitToHeight="9" horizontalDpi="600" verticalDpi="600" orientation="landscape" paperSize="9" scale="64" r:id="rId3"/>
  <headerFooter alignWithMargins="0">
    <oddFooter>&amp;CPágina &amp;P de &amp;N</oddFooter>
  </headerFooter>
  <rowBreaks count="2" manualBreakCount="2">
    <brk id="73" max="8" man="1"/>
    <brk id="99" max="8" man="1"/>
  </rowBreaks>
  <colBreaks count="1" manualBreakCount="1">
    <brk id="9" max="103" man="1"/>
  </colBreaks>
  <legacyDrawing r:id="rId2"/>
</worksheet>
</file>

<file path=xl/worksheets/sheet2.xml><?xml version="1.0" encoding="utf-8"?>
<worksheet xmlns="http://schemas.openxmlformats.org/spreadsheetml/2006/main" xmlns:r="http://schemas.openxmlformats.org/officeDocument/2006/relationships">
  <sheetPr>
    <tabColor rgb="FFFFC000"/>
  </sheetPr>
  <dimension ref="A1:O37"/>
  <sheetViews>
    <sheetView showGridLines="0" view="pageBreakPreview" zoomScale="80" zoomScaleSheetLayoutView="80" zoomScalePageLayoutView="0" workbookViewId="0" topLeftCell="A1">
      <selection activeCell="J13" sqref="J13"/>
    </sheetView>
  </sheetViews>
  <sheetFormatPr defaultColWidth="11.00390625" defaultRowHeight="15"/>
  <cols>
    <col min="1" max="1" width="14.421875" style="8" customWidth="1"/>
    <col min="2" max="2" width="11.00390625" style="8" customWidth="1"/>
    <col min="3" max="3" width="24.140625" style="8" customWidth="1"/>
    <col min="4" max="4" width="16.7109375" style="8" customWidth="1"/>
    <col min="5" max="5" width="11.57421875" style="8" customWidth="1"/>
    <col min="6" max="6" width="16.140625" style="8" customWidth="1"/>
    <col min="7" max="7" width="13.421875" style="8" bestFit="1" customWidth="1"/>
    <col min="8" max="8" width="18.00390625" style="8" customWidth="1"/>
    <col min="9" max="9" width="15.140625" style="8" bestFit="1" customWidth="1"/>
    <col min="10" max="10" width="16.7109375" style="8" customWidth="1"/>
    <col min="11" max="11" width="15.140625" style="8" bestFit="1" customWidth="1"/>
    <col min="12" max="12" width="16.28125" style="8" customWidth="1"/>
    <col min="13" max="13" width="15.140625" style="8" bestFit="1" customWidth="1"/>
    <col min="14" max="14" width="9.140625" style="177" customWidth="1"/>
    <col min="15" max="18" width="9.140625" style="173" customWidth="1"/>
    <col min="19" max="246" width="9.140625" style="8" customWidth="1"/>
    <col min="247" max="247" width="14.421875" style="8" customWidth="1"/>
    <col min="248" max="16384" width="11.00390625" style="8" customWidth="1"/>
  </cols>
  <sheetData>
    <row r="1" spans="1:14" ht="18" customHeight="1">
      <c r="A1" s="272" t="s">
        <v>3</v>
      </c>
      <c r="B1" s="273"/>
      <c r="C1" s="273"/>
      <c r="D1" s="273"/>
      <c r="E1" s="273"/>
      <c r="F1" s="273"/>
      <c r="G1" s="273"/>
      <c r="H1" s="273"/>
      <c r="I1" s="273"/>
      <c r="J1" s="273"/>
      <c r="K1" s="273"/>
      <c r="L1" s="273"/>
      <c r="M1" s="274"/>
      <c r="N1" s="172"/>
    </row>
    <row r="2" spans="1:14" ht="12.75">
      <c r="A2" s="158"/>
      <c r="B2" s="1"/>
      <c r="C2" s="2"/>
      <c r="D2" s="2"/>
      <c r="E2" s="3"/>
      <c r="F2" s="4"/>
      <c r="G2" s="150"/>
      <c r="H2" s="150"/>
      <c r="I2" s="150"/>
      <c r="J2" s="151"/>
      <c r="K2" s="151"/>
      <c r="L2" s="152"/>
      <c r="M2" s="159"/>
      <c r="N2" s="174"/>
    </row>
    <row r="3" spans="1:14" ht="12.75">
      <c r="A3" s="255" t="s">
        <v>4</v>
      </c>
      <c r="B3" s="253"/>
      <c r="C3" s="58"/>
      <c r="D3" s="5"/>
      <c r="E3" s="6"/>
      <c r="F3" s="151"/>
      <c r="G3" s="152"/>
      <c r="H3" s="152"/>
      <c r="I3" s="152"/>
      <c r="J3" s="152"/>
      <c r="K3" s="256"/>
      <c r="L3" s="256"/>
      <c r="M3" s="257"/>
      <c r="N3" s="174"/>
    </row>
    <row r="4" spans="1:14" ht="12.75">
      <c r="A4" s="255"/>
      <c r="B4" s="253"/>
      <c r="C4" s="253"/>
      <c r="D4" s="253"/>
      <c r="E4" s="253"/>
      <c r="F4" s="253"/>
      <c r="G4" s="253"/>
      <c r="H4" s="253"/>
      <c r="I4" s="253"/>
      <c r="J4" s="253"/>
      <c r="K4" s="258"/>
      <c r="L4" s="258"/>
      <c r="M4" s="259"/>
      <c r="N4" s="174"/>
    </row>
    <row r="5" spans="1:14" ht="12.75">
      <c r="A5" s="160" t="s">
        <v>30</v>
      </c>
      <c r="B5" s="253" t="s">
        <v>36</v>
      </c>
      <c r="C5" s="253"/>
      <c r="D5" s="253"/>
      <c r="E5" s="253"/>
      <c r="F5" s="253"/>
      <c r="G5" s="7" t="s">
        <v>27</v>
      </c>
      <c r="H5" s="253" t="s">
        <v>39</v>
      </c>
      <c r="I5" s="253"/>
      <c r="J5" s="253"/>
      <c r="K5" s="253"/>
      <c r="L5" s="253"/>
      <c r="M5" s="254"/>
      <c r="N5" s="174"/>
    </row>
    <row r="6" spans="1:14" ht="12.75">
      <c r="A6" s="161"/>
      <c r="B6" s="153"/>
      <c r="C6" s="153"/>
      <c r="D6" s="153"/>
      <c r="E6" s="154"/>
      <c r="F6" s="155"/>
      <c r="G6" s="155"/>
      <c r="H6" s="155"/>
      <c r="I6" s="155"/>
      <c r="J6" s="155"/>
      <c r="K6" s="155"/>
      <c r="L6" s="152"/>
      <c r="M6" s="159"/>
      <c r="N6" s="174"/>
    </row>
    <row r="7" spans="1:14" ht="12.75" customHeight="1">
      <c r="A7" s="260" t="s">
        <v>0</v>
      </c>
      <c r="B7" s="261" t="s">
        <v>5</v>
      </c>
      <c r="C7" s="261"/>
      <c r="D7" s="261" t="s">
        <v>6</v>
      </c>
      <c r="E7" s="261" t="s">
        <v>7</v>
      </c>
      <c r="F7" s="250" t="s">
        <v>8</v>
      </c>
      <c r="G7" s="251"/>
      <c r="H7" s="251"/>
      <c r="I7" s="251"/>
      <c r="J7" s="251"/>
      <c r="K7" s="251"/>
      <c r="L7" s="251"/>
      <c r="M7" s="252"/>
      <c r="N7" s="174"/>
    </row>
    <row r="8" spans="1:14" ht="12.75">
      <c r="A8" s="260"/>
      <c r="B8" s="261"/>
      <c r="C8" s="261"/>
      <c r="D8" s="261"/>
      <c r="E8" s="261"/>
      <c r="F8" s="261" t="s">
        <v>9</v>
      </c>
      <c r="G8" s="261"/>
      <c r="H8" s="261" t="s">
        <v>10</v>
      </c>
      <c r="I8" s="261"/>
      <c r="J8" s="261" t="s">
        <v>11</v>
      </c>
      <c r="K8" s="261"/>
      <c r="L8" s="261" t="s">
        <v>12</v>
      </c>
      <c r="M8" s="280"/>
      <c r="N8" s="174"/>
    </row>
    <row r="9" spans="1:14" ht="12.75">
      <c r="A9" s="260"/>
      <c r="B9" s="261"/>
      <c r="C9" s="261"/>
      <c r="D9" s="261"/>
      <c r="E9" s="261"/>
      <c r="F9" s="156" t="s">
        <v>13</v>
      </c>
      <c r="G9" s="156" t="s">
        <v>14</v>
      </c>
      <c r="H9" s="156" t="s">
        <v>13</v>
      </c>
      <c r="I9" s="156" t="s">
        <v>14</v>
      </c>
      <c r="J9" s="156" t="s">
        <v>13</v>
      </c>
      <c r="K9" s="156" t="s">
        <v>14</v>
      </c>
      <c r="L9" s="156" t="s">
        <v>13</v>
      </c>
      <c r="M9" s="162" t="s">
        <v>14</v>
      </c>
      <c r="N9" s="174"/>
    </row>
    <row r="10" spans="1:15" ht="20.25" customHeight="1">
      <c r="A10" s="163" t="str">
        <f>#N/A</f>
        <v>1.1</v>
      </c>
      <c r="B10" s="249" t="s">
        <v>69</v>
      </c>
      <c r="C10" s="249"/>
      <c r="D10" s="80">
        <v>0</v>
      </c>
      <c r="E10" s="57" t="e">
        <f aca="true" t="shared" si="0" ref="E10:E22">D10/$D$24</f>
        <v>#DIV/0!</v>
      </c>
      <c r="F10" s="97"/>
      <c r="G10" s="56">
        <f>F10</f>
        <v>0</v>
      </c>
      <c r="H10" s="98"/>
      <c r="I10" s="56">
        <f>H10+G10</f>
        <v>0</v>
      </c>
      <c r="J10" s="98"/>
      <c r="K10" s="56">
        <f aca="true" t="shared" si="1" ref="K10:K22">J10+I10</f>
        <v>0</v>
      </c>
      <c r="L10" s="98"/>
      <c r="M10" s="164">
        <f aca="true" t="shared" si="2" ref="M10:M22">L10+K10</f>
        <v>0</v>
      </c>
      <c r="N10" s="171">
        <f>SUM(F10+H10+J10+L10)</f>
        <v>0</v>
      </c>
      <c r="O10" s="175" t="str">
        <f>IF(N10&lt;&gt;1,"Conferir porcentagens estipuladas","")</f>
        <v>Conferir porcentagens estipuladas</v>
      </c>
    </row>
    <row r="11" spans="1:15" ht="20.25" customHeight="1">
      <c r="A11" s="163" t="str">
        <f>#N/A</f>
        <v>1.2</v>
      </c>
      <c r="B11" s="249" t="s">
        <v>40</v>
      </c>
      <c r="C11" s="249"/>
      <c r="D11" s="81">
        <v>0</v>
      </c>
      <c r="E11" s="57" t="e">
        <f t="shared" si="0"/>
        <v>#DIV/0!</v>
      </c>
      <c r="F11" s="97"/>
      <c r="G11" s="56">
        <f aca="true" t="shared" si="3" ref="G11:G22">F11</f>
        <v>0</v>
      </c>
      <c r="H11" s="98"/>
      <c r="I11" s="56">
        <f aca="true" t="shared" si="4" ref="I11:I22">H11+G11</f>
        <v>0</v>
      </c>
      <c r="J11" s="98"/>
      <c r="K11" s="56">
        <f t="shared" si="1"/>
        <v>0</v>
      </c>
      <c r="L11" s="98"/>
      <c r="M11" s="164">
        <f t="shared" si="2"/>
        <v>0</v>
      </c>
      <c r="N11" s="171">
        <f aca="true" t="shared" si="5" ref="N11:N22">SUM(F11+H11+J11+L11)</f>
        <v>0</v>
      </c>
      <c r="O11" s="175" t="str">
        <f aca="true" t="shared" si="6" ref="O11:O22">IF(N11&lt;&gt;1,"Conferir porcentagens estipuladas","")</f>
        <v>Conferir porcentagens estipuladas</v>
      </c>
    </row>
    <row r="12" spans="1:15" ht="20.25" customHeight="1">
      <c r="A12" s="163" t="str">
        <f>#N/A</f>
        <v>1.3</v>
      </c>
      <c r="B12" s="249" t="s">
        <v>41</v>
      </c>
      <c r="C12" s="249"/>
      <c r="D12" s="81">
        <v>0</v>
      </c>
      <c r="E12" s="57" t="e">
        <f t="shared" si="0"/>
        <v>#DIV/0!</v>
      </c>
      <c r="F12" s="97"/>
      <c r="G12" s="56">
        <f t="shared" si="3"/>
        <v>0</v>
      </c>
      <c r="H12" s="98"/>
      <c r="I12" s="56">
        <f t="shared" si="4"/>
        <v>0</v>
      </c>
      <c r="J12" s="98"/>
      <c r="K12" s="56">
        <f t="shared" si="1"/>
        <v>0</v>
      </c>
      <c r="L12" s="98"/>
      <c r="M12" s="164">
        <f t="shared" si="2"/>
        <v>0</v>
      </c>
      <c r="N12" s="171">
        <f t="shared" si="5"/>
        <v>0</v>
      </c>
      <c r="O12" s="175" t="str">
        <f t="shared" si="6"/>
        <v>Conferir porcentagens estipuladas</v>
      </c>
    </row>
    <row r="13" spans="1:15" ht="20.25" customHeight="1">
      <c r="A13" s="163" t="str">
        <f>#N/A</f>
        <v>1.4</v>
      </c>
      <c r="B13" s="249" t="s">
        <v>42</v>
      </c>
      <c r="C13" s="249"/>
      <c r="D13" s="81">
        <v>0</v>
      </c>
      <c r="E13" s="57" t="e">
        <f t="shared" si="0"/>
        <v>#DIV/0!</v>
      </c>
      <c r="F13" s="97"/>
      <c r="G13" s="56">
        <f t="shared" si="3"/>
        <v>0</v>
      </c>
      <c r="H13" s="98"/>
      <c r="I13" s="56">
        <f t="shared" si="4"/>
        <v>0</v>
      </c>
      <c r="J13" s="98"/>
      <c r="K13" s="56">
        <f t="shared" si="1"/>
        <v>0</v>
      </c>
      <c r="L13" s="98"/>
      <c r="M13" s="164">
        <f t="shared" si="2"/>
        <v>0</v>
      </c>
      <c r="N13" s="171">
        <f t="shared" si="5"/>
        <v>0</v>
      </c>
      <c r="O13" s="175" t="str">
        <f t="shared" si="6"/>
        <v>Conferir porcentagens estipuladas</v>
      </c>
    </row>
    <row r="14" spans="1:15" ht="20.25" customHeight="1">
      <c r="A14" s="163" t="str">
        <f>#N/A</f>
        <v>1.5</v>
      </c>
      <c r="B14" s="249" t="s">
        <v>43</v>
      </c>
      <c r="C14" s="249"/>
      <c r="D14" s="81">
        <v>0</v>
      </c>
      <c r="E14" s="57" t="e">
        <f t="shared" si="0"/>
        <v>#DIV/0!</v>
      </c>
      <c r="F14" s="97"/>
      <c r="G14" s="56">
        <f t="shared" si="3"/>
        <v>0</v>
      </c>
      <c r="H14" s="98"/>
      <c r="I14" s="56">
        <f t="shared" si="4"/>
        <v>0</v>
      </c>
      <c r="J14" s="98"/>
      <c r="K14" s="56">
        <f t="shared" si="1"/>
        <v>0</v>
      </c>
      <c r="L14" s="98"/>
      <c r="M14" s="164">
        <f t="shared" si="2"/>
        <v>0</v>
      </c>
      <c r="N14" s="171">
        <f t="shared" si="5"/>
        <v>0</v>
      </c>
      <c r="O14" s="175" t="str">
        <f t="shared" si="6"/>
        <v>Conferir porcentagens estipuladas</v>
      </c>
    </row>
    <row r="15" spans="1:15" ht="20.25" customHeight="1">
      <c r="A15" s="163" t="str">
        <f>#N/A</f>
        <v>1.6</v>
      </c>
      <c r="B15" s="249" t="s">
        <v>44</v>
      </c>
      <c r="C15" s="249"/>
      <c r="D15" s="81">
        <v>0</v>
      </c>
      <c r="E15" s="57" t="e">
        <f t="shared" si="0"/>
        <v>#DIV/0!</v>
      </c>
      <c r="F15" s="97"/>
      <c r="G15" s="56">
        <f t="shared" si="3"/>
        <v>0</v>
      </c>
      <c r="H15" s="98"/>
      <c r="I15" s="56">
        <f t="shared" si="4"/>
        <v>0</v>
      </c>
      <c r="J15" s="98"/>
      <c r="K15" s="56">
        <f t="shared" si="1"/>
        <v>0</v>
      </c>
      <c r="L15" s="98"/>
      <c r="M15" s="164">
        <f t="shared" si="2"/>
        <v>0</v>
      </c>
      <c r="N15" s="171">
        <f t="shared" si="5"/>
        <v>0</v>
      </c>
      <c r="O15" s="175" t="str">
        <f t="shared" si="6"/>
        <v>Conferir porcentagens estipuladas</v>
      </c>
    </row>
    <row r="16" spans="1:15" ht="20.25" customHeight="1">
      <c r="A16" s="163" t="str">
        <f>#N/A</f>
        <v>1.7</v>
      </c>
      <c r="B16" s="249" t="s">
        <v>45</v>
      </c>
      <c r="C16" s="249"/>
      <c r="D16" s="81">
        <v>0</v>
      </c>
      <c r="E16" s="57" t="e">
        <f t="shared" si="0"/>
        <v>#DIV/0!</v>
      </c>
      <c r="F16" s="97"/>
      <c r="G16" s="56">
        <f>F16</f>
        <v>0</v>
      </c>
      <c r="H16" s="98"/>
      <c r="I16" s="56">
        <f t="shared" si="4"/>
        <v>0</v>
      </c>
      <c r="J16" s="98"/>
      <c r="K16" s="56">
        <f t="shared" si="1"/>
        <v>0</v>
      </c>
      <c r="L16" s="98"/>
      <c r="M16" s="164">
        <f t="shared" si="2"/>
        <v>0</v>
      </c>
      <c r="N16" s="171">
        <f t="shared" si="5"/>
        <v>0</v>
      </c>
      <c r="O16" s="175" t="str">
        <f t="shared" si="6"/>
        <v>Conferir porcentagens estipuladas</v>
      </c>
    </row>
    <row r="17" spans="1:15" ht="20.25" customHeight="1">
      <c r="A17" s="163" t="str">
        <f>#N/A</f>
        <v>1.8</v>
      </c>
      <c r="B17" s="249" t="s">
        <v>46</v>
      </c>
      <c r="C17" s="249"/>
      <c r="D17" s="81">
        <v>0</v>
      </c>
      <c r="E17" s="57" t="e">
        <f t="shared" si="0"/>
        <v>#DIV/0!</v>
      </c>
      <c r="F17" s="97"/>
      <c r="G17" s="56">
        <f t="shared" si="3"/>
        <v>0</v>
      </c>
      <c r="H17" s="98"/>
      <c r="I17" s="56">
        <f t="shared" si="4"/>
        <v>0</v>
      </c>
      <c r="J17" s="98"/>
      <c r="K17" s="56">
        <f t="shared" si="1"/>
        <v>0</v>
      </c>
      <c r="L17" s="98"/>
      <c r="M17" s="164">
        <f t="shared" si="2"/>
        <v>0</v>
      </c>
      <c r="N17" s="171">
        <f t="shared" si="5"/>
        <v>0</v>
      </c>
      <c r="O17" s="175" t="str">
        <f t="shared" si="6"/>
        <v>Conferir porcentagens estipuladas</v>
      </c>
    </row>
    <row r="18" spans="1:15" ht="20.25" customHeight="1">
      <c r="A18" s="163" t="str">
        <f>#N/A</f>
        <v>1.9</v>
      </c>
      <c r="B18" s="249" t="s">
        <v>47</v>
      </c>
      <c r="C18" s="249"/>
      <c r="D18" s="81">
        <v>0</v>
      </c>
      <c r="E18" s="57" t="e">
        <f t="shared" si="0"/>
        <v>#DIV/0!</v>
      </c>
      <c r="F18" s="97"/>
      <c r="G18" s="56">
        <f>F18</f>
        <v>0</v>
      </c>
      <c r="H18" s="98"/>
      <c r="I18" s="56">
        <f t="shared" si="4"/>
        <v>0</v>
      </c>
      <c r="J18" s="98"/>
      <c r="K18" s="56">
        <f t="shared" si="1"/>
        <v>0</v>
      </c>
      <c r="L18" s="98"/>
      <c r="M18" s="164">
        <f t="shared" si="2"/>
        <v>0</v>
      </c>
      <c r="N18" s="171">
        <f t="shared" si="5"/>
        <v>0</v>
      </c>
      <c r="O18" s="175" t="str">
        <f t="shared" si="6"/>
        <v>Conferir porcentagens estipuladas</v>
      </c>
    </row>
    <row r="19" spans="1:15" ht="20.25" customHeight="1">
      <c r="A19" s="163" t="str">
        <f>#N/A</f>
        <v>1.10</v>
      </c>
      <c r="B19" s="249" t="s">
        <v>70</v>
      </c>
      <c r="C19" s="249"/>
      <c r="D19" s="81">
        <v>0</v>
      </c>
      <c r="E19" s="57" t="e">
        <f t="shared" si="0"/>
        <v>#DIV/0!</v>
      </c>
      <c r="F19" s="97"/>
      <c r="G19" s="56">
        <f t="shared" si="3"/>
        <v>0</v>
      </c>
      <c r="H19" s="98"/>
      <c r="I19" s="56">
        <f t="shared" si="4"/>
        <v>0</v>
      </c>
      <c r="J19" s="98"/>
      <c r="K19" s="56">
        <f t="shared" si="1"/>
        <v>0</v>
      </c>
      <c r="L19" s="98"/>
      <c r="M19" s="164">
        <f t="shared" si="2"/>
        <v>0</v>
      </c>
      <c r="N19" s="171">
        <f t="shared" si="5"/>
        <v>0</v>
      </c>
      <c r="O19" s="175" t="str">
        <f t="shared" si="6"/>
        <v>Conferir porcentagens estipuladas</v>
      </c>
    </row>
    <row r="20" spans="1:15" ht="20.25" customHeight="1">
      <c r="A20" s="163" t="str">
        <f>#N/A</f>
        <v>1.11</v>
      </c>
      <c r="B20" s="249" t="s">
        <v>48</v>
      </c>
      <c r="C20" s="249"/>
      <c r="D20" s="81">
        <v>0</v>
      </c>
      <c r="E20" s="57" t="e">
        <f t="shared" si="0"/>
        <v>#DIV/0!</v>
      </c>
      <c r="F20" s="97"/>
      <c r="G20" s="56">
        <f t="shared" si="3"/>
        <v>0</v>
      </c>
      <c r="H20" s="98"/>
      <c r="I20" s="56">
        <f t="shared" si="4"/>
        <v>0</v>
      </c>
      <c r="J20" s="98"/>
      <c r="K20" s="56">
        <f t="shared" si="1"/>
        <v>0</v>
      </c>
      <c r="L20" s="98"/>
      <c r="M20" s="164">
        <f t="shared" si="2"/>
        <v>0</v>
      </c>
      <c r="N20" s="171">
        <f t="shared" si="5"/>
        <v>0</v>
      </c>
      <c r="O20" s="175" t="str">
        <f t="shared" si="6"/>
        <v>Conferir porcentagens estipuladas</v>
      </c>
    </row>
    <row r="21" spans="1:15" ht="30" customHeight="1">
      <c r="A21" s="163" t="str">
        <f>#N/A</f>
        <v>1.12</v>
      </c>
      <c r="B21" s="249" t="s">
        <v>72</v>
      </c>
      <c r="C21" s="249"/>
      <c r="D21" s="81">
        <v>0</v>
      </c>
      <c r="E21" s="57" t="e">
        <f t="shared" si="0"/>
        <v>#DIV/0!</v>
      </c>
      <c r="F21" s="97"/>
      <c r="G21" s="56">
        <f t="shared" si="3"/>
        <v>0</v>
      </c>
      <c r="H21" s="98"/>
      <c r="I21" s="56">
        <f t="shared" si="4"/>
        <v>0</v>
      </c>
      <c r="J21" s="98"/>
      <c r="K21" s="56">
        <f t="shared" si="1"/>
        <v>0</v>
      </c>
      <c r="L21" s="98"/>
      <c r="M21" s="164">
        <f t="shared" si="2"/>
        <v>0</v>
      </c>
      <c r="N21" s="171">
        <f t="shared" si="5"/>
        <v>0</v>
      </c>
      <c r="O21" s="175" t="str">
        <f t="shared" si="6"/>
        <v>Conferir porcentagens estipuladas</v>
      </c>
    </row>
    <row r="22" spans="1:15" ht="23.25" customHeight="1">
      <c r="A22" s="163" t="str">
        <f>#N/A</f>
        <v>1.13</v>
      </c>
      <c r="B22" s="249" t="s">
        <v>74</v>
      </c>
      <c r="C22" s="249"/>
      <c r="D22" s="81">
        <v>0</v>
      </c>
      <c r="E22" s="57" t="e">
        <f t="shared" si="0"/>
        <v>#DIV/0!</v>
      </c>
      <c r="F22" s="97"/>
      <c r="G22" s="56">
        <f t="shared" si="3"/>
        <v>0</v>
      </c>
      <c r="H22" s="98"/>
      <c r="I22" s="56">
        <f t="shared" si="4"/>
        <v>0</v>
      </c>
      <c r="J22" s="98"/>
      <c r="K22" s="56">
        <f t="shared" si="1"/>
        <v>0</v>
      </c>
      <c r="L22" s="98"/>
      <c r="M22" s="164">
        <f t="shared" si="2"/>
        <v>0</v>
      </c>
      <c r="N22" s="171">
        <f t="shared" si="5"/>
        <v>0</v>
      </c>
      <c r="O22" s="175" t="str">
        <f t="shared" si="6"/>
        <v>Conferir porcentagens estipuladas</v>
      </c>
    </row>
    <row r="23" spans="1:14" ht="15" customHeight="1">
      <c r="A23" s="276" t="s">
        <v>32</v>
      </c>
      <c r="B23" s="277"/>
      <c r="C23" s="277"/>
      <c r="D23" s="11"/>
      <c r="E23" s="10" t="e">
        <f>SUM(E10:E22)</f>
        <v>#DIV/0!</v>
      </c>
      <c r="F23" s="9" t="e">
        <f aca="true" t="shared" si="7" ref="F23:M23">F24/$D$24</f>
        <v>#DIV/0!</v>
      </c>
      <c r="G23" s="9" t="e">
        <f t="shared" si="7"/>
        <v>#DIV/0!</v>
      </c>
      <c r="H23" s="9" t="e">
        <f t="shared" si="7"/>
        <v>#DIV/0!</v>
      </c>
      <c r="I23" s="9" t="e">
        <f t="shared" si="7"/>
        <v>#DIV/0!</v>
      </c>
      <c r="J23" s="9" t="e">
        <f t="shared" si="7"/>
        <v>#DIV/0!</v>
      </c>
      <c r="K23" s="9" t="e">
        <f t="shared" si="7"/>
        <v>#DIV/0!</v>
      </c>
      <c r="L23" s="9" t="e">
        <f t="shared" si="7"/>
        <v>#DIV/0!</v>
      </c>
      <c r="M23" s="165" t="e">
        <f t="shared" si="7"/>
        <v>#DIV/0!</v>
      </c>
      <c r="N23" s="174"/>
    </row>
    <row r="24" spans="1:14" ht="15.75" customHeight="1">
      <c r="A24" s="278" t="s">
        <v>33</v>
      </c>
      <c r="B24" s="279"/>
      <c r="C24" s="279"/>
      <c r="D24" s="90">
        <f>SUM(D10:D22)</f>
        <v>0</v>
      </c>
      <c r="E24" s="91"/>
      <c r="F24" s="92">
        <f>F10*$D10+F11*$D11+F12*$D12+F13*$D13+F14*$D14+F15*$D15+F16*$D16+F17*$D17+$D18*F18+$D19*F19+$D20*F20+$D21*F21+$D22*F22</f>
        <v>0</v>
      </c>
      <c r="G24" s="93">
        <f>F24</f>
        <v>0</v>
      </c>
      <c r="H24" s="92">
        <f>H10*$D10+H11*$D11+H12*$D12+H13*$D13+H14*$D14+H15*$D15+H16*$D16+H17*$D17+$D18*H18+$D19*H19+$D20*H20+$D21*H21+$D22*H22</f>
        <v>0</v>
      </c>
      <c r="I24" s="93">
        <f>H24+G24</f>
        <v>0</v>
      </c>
      <c r="J24" s="92">
        <f>J10*$D10+J11*$D11+J12*$D12+J13*$D13+J14*$D14+J15*$D15+J16*$D16+J17*$D17+$D18*J18+$D19*J19+$D20*J20+$D21*J21+$D22*J22</f>
        <v>0</v>
      </c>
      <c r="K24" s="93">
        <f>J24+I24</f>
        <v>0</v>
      </c>
      <c r="L24" s="92">
        <f>L10*$D10+L11*$D11+L12*$D12+L13*$D13+L14*$D14+L15*$D15+L16*$D16+L17*$D17+$D18*L18+$D19*L19+$D20*L20+$D21*L21+$D22*L22</f>
        <v>0</v>
      </c>
      <c r="M24" s="166">
        <f>L24+K24</f>
        <v>0</v>
      </c>
      <c r="N24" s="174"/>
    </row>
    <row r="25" spans="1:14" ht="13.5" thickBot="1">
      <c r="A25" s="167"/>
      <c r="B25" s="168"/>
      <c r="C25" s="168"/>
      <c r="D25" s="168"/>
      <c r="E25" s="168"/>
      <c r="F25" s="168"/>
      <c r="G25" s="168"/>
      <c r="H25" s="168"/>
      <c r="I25" s="168"/>
      <c r="J25" s="168"/>
      <c r="K25" s="168"/>
      <c r="L25" s="168"/>
      <c r="M25" s="169"/>
      <c r="N25" s="174"/>
    </row>
    <row r="26" spans="1:14" ht="12.75">
      <c r="A26" s="182"/>
      <c r="B26" s="183"/>
      <c r="C26" s="183"/>
      <c r="D26" s="184"/>
      <c r="E26" s="185"/>
      <c r="F26" s="186"/>
      <c r="G26" s="186"/>
      <c r="H26" s="186"/>
      <c r="I26" s="186"/>
      <c r="J26" s="186"/>
      <c r="K26" s="186"/>
      <c r="L26" s="187"/>
      <c r="M26" s="188"/>
      <c r="N26" s="174"/>
    </row>
    <row r="27" spans="1:14" ht="15.75">
      <c r="A27" s="264" t="s">
        <v>36</v>
      </c>
      <c r="B27" s="265"/>
      <c r="C27" s="265"/>
      <c r="D27" s="189">
        <f ca="1">TODAY()</f>
        <v>44715</v>
      </c>
      <c r="E27" s="190"/>
      <c r="F27" s="191"/>
      <c r="G27" s="191"/>
      <c r="H27" s="191"/>
      <c r="I27" s="191"/>
      <c r="J27" s="191"/>
      <c r="K27" s="191"/>
      <c r="L27" s="191"/>
      <c r="M27" s="181"/>
      <c r="N27" s="174"/>
    </row>
    <row r="28" spans="1:14" ht="15.75">
      <c r="A28" s="192"/>
      <c r="B28" s="193"/>
      <c r="C28" s="193"/>
      <c r="D28" s="194"/>
      <c r="E28" s="190"/>
      <c r="F28" s="191"/>
      <c r="G28" s="191"/>
      <c r="H28" s="191"/>
      <c r="I28" s="191"/>
      <c r="J28" s="191"/>
      <c r="K28" s="191"/>
      <c r="L28" s="191"/>
      <c r="M28" s="181"/>
      <c r="N28" s="174"/>
    </row>
    <row r="29" spans="1:14" ht="12.75">
      <c r="A29" s="195"/>
      <c r="B29" s="193"/>
      <c r="C29" s="193"/>
      <c r="D29" s="196"/>
      <c r="E29" s="266"/>
      <c r="F29" s="266"/>
      <c r="G29" s="266"/>
      <c r="H29" s="266"/>
      <c r="I29" s="196"/>
      <c r="J29" s="196"/>
      <c r="K29" s="266"/>
      <c r="L29" s="266"/>
      <c r="M29" s="269"/>
      <c r="N29" s="174"/>
    </row>
    <row r="30" spans="1:14" ht="39" customHeight="1">
      <c r="A30" s="195"/>
      <c r="B30" s="190"/>
      <c r="C30" s="193"/>
      <c r="D30" s="196"/>
      <c r="E30" s="170"/>
      <c r="F30" s="170"/>
      <c r="G30" s="170"/>
      <c r="H30" s="170"/>
      <c r="I30" s="170"/>
      <c r="J30" s="197"/>
      <c r="K30" s="270"/>
      <c r="L30" s="270"/>
      <c r="M30" s="271"/>
      <c r="N30" s="174"/>
    </row>
    <row r="31" spans="1:14" ht="12.75">
      <c r="A31" s="195"/>
      <c r="B31" s="193"/>
      <c r="C31" s="193"/>
      <c r="D31" s="193"/>
      <c r="E31" s="170"/>
      <c r="F31" s="170"/>
      <c r="G31" s="170"/>
      <c r="H31" s="170"/>
      <c r="I31" s="170"/>
      <c r="J31" s="197"/>
      <c r="K31" s="267"/>
      <c r="L31" s="267"/>
      <c r="M31" s="268"/>
      <c r="N31" s="174"/>
    </row>
    <row r="32" spans="1:14" ht="13.5">
      <c r="A32" s="195"/>
      <c r="B32" s="193"/>
      <c r="C32" s="193"/>
      <c r="D32" s="275" t="s">
        <v>160</v>
      </c>
      <c r="E32" s="275"/>
      <c r="F32" s="275"/>
      <c r="G32" s="275"/>
      <c r="H32" s="198"/>
      <c r="I32" s="243" t="s">
        <v>161</v>
      </c>
      <c r="J32" s="244"/>
      <c r="K32" s="244"/>
      <c r="L32" s="244"/>
      <c r="M32" s="178"/>
      <c r="N32" s="174"/>
    </row>
    <row r="33" spans="1:14" ht="13.5">
      <c r="A33" s="195"/>
      <c r="B33" s="193"/>
      <c r="C33" s="193"/>
      <c r="D33" s="248" t="s">
        <v>162</v>
      </c>
      <c r="E33" s="248"/>
      <c r="F33" s="248"/>
      <c r="G33" s="248"/>
      <c r="H33" s="197"/>
      <c r="I33" s="262" t="s">
        <v>163</v>
      </c>
      <c r="J33" s="263"/>
      <c r="K33" s="263"/>
      <c r="L33" s="263"/>
      <c r="M33" s="179"/>
      <c r="N33" s="174"/>
    </row>
    <row r="34" spans="1:14" ht="13.5">
      <c r="A34" s="199"/>
      <c r="B34" s="200"/>
      <c r="C34" s="200"/>
      <c r="D34" s="248" t="s">
        <v>164</v>
      </c>
      <c r="E34" s="248"/>
      <c r="F34" s="248"/>
      <c r="G34" s="248"/>
      <c r="H34" s="201"/>
      <c r="I34" s="201"/>
      <c r="J34" s="201"/>
      <c r="K34" s="201"/>
      <c r="L34" s="170"/>
      <c r="M34" s="180"/>
      <c r="N34" s="174"/>
    </row>
    <row r="35" spans="1:14" ht="12.75">
      <c r="A35" s="199"/>
      <c r="B35" s="200"/>
      <c r="C35" s="200"/>
      <c r="D35" s="202"/>
      <c r="E35" s="203"/>
      <c r="F35" s="201"/>
      <c r="G35" s="201"/>
      <c r="H35" s="201"/>
      <c r="I35" s="201"/>
      <c r="J35" s="201"/>
      <c r="K35" s="201"/>
      <c r="L35" s="170"/>
      <c r="M35" s="180"/>
      <c r="N35" s="174"/>
    </row>
    <row r="36" spans="1:14" ht="12.75">
      <c r="A36" s="204"/>
      <c r="B36" s="170"/>
      <c r="C36" s="170"/>
      <c r="D36" s="170"/>
      <c r="E36" s="170"/>
      <c r="F36" s="170"/>
      <c r="G36" s="170"/>
      <c r="H36" s="170"/>
      <c r="I36" s="170"/>
      <c r="J36" s="170"/>
      <c r="K36" s="170"/>
      <c r="L36" s="170"/>
      <c r="M36" s="180"/>
      <c r="N36" s="174"/>
    </row>
    <row r="37" spans="1:14" ht="13.5" thickBot="1">
      <c r="A37" s="205"/>
      <c r="B37" s="206"/>
      <c r="C37" s="206"/>
      <c r="D37" s="206"/>
      <c r="E37" s="206"/>
      <c r="F37" s="206"/>
      <c r="G37" s="206"/>
      <c r="H37" s="206"/>
      <c r="I37" s="206"/>
      <c r="J37" s="206"/>
      <c r="K37" s="206"/>
      <c r="L37" s="206"/>
      <c r="M37" s="207"/>
      <c r="N37" s="176"/>
    </row>
  </sheetData>
  <sheetProtection password="E053" sheet="1" selectLockedCells="1"/>
  <mergeCells count="41">
    <mergeCell ref="A1:M1"/>
    <mergeCell ref="D7:D9"/>
    <mergeCell ref="E7:E9"/>
    <mergeCell ref="D32:G32"/>
    <mergeCell ref="A23:C23"/>
    <mergeCell ref="A24:C24"/>
    <mergeCell ref="J8:K8"/>
    <mergeCell ref="L8:M8"/>
    <mergeCell ref="H8:I8"/>
    <mergeCell ref="B7:C9"/>
    <mergeCell ref="I32:L32"/>
    <mergeCell ref="I33:L33"/>
    <mergeCell ref="A27:C27"/>
    <mergeCell ref="E29:H29"/>
    <mergeCell ref="K31:M31"/>
    <mergeCell ref="K29:M29"/>
    <mergeCell ref="K30:M30"/>
    <mergeCell ref="F8:G8"/>
    <mergeCell ref="B15:C15"/>
    <mergeCell ref="B14:C14"/>
    <mergeCell ref="B13:C13"/>
    <mergeCell ref="B12:C12"/>
    <mergeCell ref="B11:C11"/>
    <mergeCell ref="B10:C10"/>
    <mergeCell ref="F7:M7"/>
    <mergeCell ref="B17:C17"/>
    <mergeCell ref="B16:C16"/>
    <mergeCell ref="B5:F5"/>
    <mergeCell ref="H5:M5"/>
    <mergeCell ref="A3:B3"/>
    <mergeCell ref="K3:M3"/>
    <mergeCell ref="A4:J4"/>
    <mergeCell ref="K4:M4"/>
    <mergeCell ref="A7:A9"/>
    <mergeCell ref="D34:G34"/>
    <mergeCell ref="B18:C18"/>
    <mergeCell ref="B19:C19"/>
    <mergeCell ref="B20:C20"/>
    <mergeCell ref="B21:C21"/>
    <mergeCell ref="B22:C22"/>
    <mergeCell ref="D33:G33"/>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59" r:id="rId1"/>
  <colBreaks count="1" manualBreakCount="1">
    <brk id="13"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2022-04-06T12:48:32Z</cp:lastPrinted>
  <dcterms:created xsi:type="dcterms:W3CDTF">2016-11-21T16:28:11Z</dcterms:created>
  <dcterms:modified xsi:type="dcterms:W3CDTF">2022-06-03T15:23:58Z</dcterms:modified>
  <cp:category/>
  <cp:version/>
  <cp:contentType/>
  <cp:contentStatus/>
</cp:coreProperties>
</file>