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895" activeTab="0"/>
  </bookViews>
  <sheets>
    <sheet name="PLANILHA EMPRESA" sheetId="1" r:id="rId1"/>
    <sheet name="Eventograma" sheetId="2" r:id="rId2"/>
    <sheet name="CRONOPLE" sheetId="3" r:id="rId3"/>
    <sheet name="Cronograma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sub1" localSheetId="2">#REF!</definedName>
    <definedName name="____sub1" localSheetId="1">#REF!</definedName>
    <definedName name="____sub1" localSheetId="0">#REF!</definedName>
    <definedName name="____sub1">#N/A</definedName>
    <definedName name="____sub2" localSheetId="2">#REF!</definedName>
    <definedName name="____sub2" localSheetId="1">#REF!</definedName>
    <definedName name="____sub2" localSheetId="0">#REF!</definedName>
    <definedName name="____sub2">#N/A</definedName>
    <definedName name="____sub3" localSheetId="2">#REF!</definedName>
    <definedName name="____sub3" localSheetId="1">#REF!</definedName>
    <definedName name="____sub3" localSheetId="0">#REF!</definedName>
    <definedName name="____sub3">#N/A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#N/A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#N/A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#N/A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#N/A</definedName>
    <definedName name="_sub1" localSheetId="3">#N/A</definedName>
    <definedName name="_sub2" localSheetId="3">#N/A</definedName>
    <definedName name="_sub3" localSheetId="3">#N/A</definedName>
    <definedName name="_xlfn.SINGLE" hidden="1">#NAME?</definedName>
    <definedName name="a" localSheetId="3">#N/A</definedName>
    <definedName name="a" localSheetId="2">#REF!</definedName>
    <definedName name="a" localSheetId="1">#REF!</definedName>
    <definedName name="a" localSheetId="0">#REF!</definedName>
    <definedName name="a">#N/A</definedName>
    <definedName name="AA" localSheetId="3" hidden="1">{#N/A,#N/A,FALSE,"ALVENARIA";#N/A,#N/A,FALSE,"BLOCOS";#N/A,#N/A,FALSE,"CINTAS";#N/A,#N/A,FALSE,"CORTINA";#N/A,#N/A,FALSE,"LAJES";#N/A,#N/A,FALSE,"PILARES";#N/A,#N/A,FALSE,"VIGAS"}</definedName>
    <definedName name="AA" localSheetId="2" hidden="1">{#N/A,#N/A,FALSE,"ALVENARIA";#N/A,#N/A,FALSE,"BLOCOS";#N/A,#N/A,FALSE,"CINTAS";#N/A,#N/A,FALSE,"CORTINA";#N/A,#N/A,FALSE,"LAJES";#N/A,#N/A,FALSE,"PILARES";#N/A,#N/A,FALSE,"VIGAS"}</definedName>
    <definedName name="AA" localSheetId="1" hidden="1">{#N/A,#N/A,FALSE,"ALVENARIA";#N/A,#N/A,FALSE,"BLOCOS";#N/A,#N/A,FALSE,"CINTAS";#N/A,#N/A,FALSE,"CORTINA";#N/A,#N/A,FALSE,"LAJES";#N/A,#N/A,FALSE,"PILARES";#N/A,#N/A,FALSE,"VIGAS"}</definedName>
    <definedName name="AA" localSheetId="0" hidden="1">{#N/A,#N/A,FALSE,"ALVENARIA";#N/A,#N/A,FALSE,"BLOCOS";#N/A,#N/A,FALSE,"CINTAS";#N/A,#N/A,FALSE,"CORTINA";#N/A,#N/A,FALSE,"LAJES";#N/A,#N/A,FALSE,"PILARES";#N/A,#N/A,FALSE,"VIGAS"}</definedName>
    <definedName name="AA" hidden="1">{#N/A,#N/A,FALSE,"ALVENARIA";#N/A,#N/A,FALSE,"BLOCOS";#N/A,#N/A,FALSE,"CINTAS";#N/A,#N/A,FALSE,"CORTINA";#N/A,#N/A,FALSE,"LAJES";#N/A,#N/A,FALSE,"PILARES";#N/A,#N/A,FALSE,"VIGAS"}</definedName>
    <definedName name="ABC">#N/A</definedName>
    <definedName name="ACOMPANHAMENTO" hidden="1">IF(VALUE('[5]MENU'!$O$4)=2,"BM","PLE")</definedName>
    <definedName name="ademir" localSheetId="2" hidden="1">{#N/A,#N/A,FALSE,"Cronograma";#N/A,#N/A,FALSE,"Cronogr. 2"}</definedName>
    <definedName name="ademir" localSheetId="1" hidden="1">{#N/A,#N/A,FALSE,"Cronograma";#N/A,#N/A,FALSE,"Cronogr. 2"}</definedName>
    <definedName name="ademir" localSheetId="0" hidden="1">{#N/A,#N/A,FALSE,"Cronograma";#N/A,#N/A,FALSE,"Cronogr. 2"}</definedName>
    <definedName name="ademir" hidden="1">{#N/A,#N/A,FALSE,"Cronograma";#N/A,#N/A,FALSE,"Cronogr. 2"}</definedName>
    <definedName name="AREA" localSheetId="3">#N/A</definedName>
    <definedName name="AREA" localSheetId="2">#REF!</definedName>
    <definedName name="AREA" localSheetId="1">#REF!</definedName>
    <definedName name="AREA" localSheetId="0">#REF!</definedName>
    <definedName name="AREA">#N/A</definedName>
    <definedName name="_xlnm.Print_Area" localSheetId="3">'Cronograma'!$A$1:$M$34</definedName>
    <definedName name="_xlnm.Print_Area" localSheetId="2">'CRONOPLE'!$A$1:$P$25</definedName>
    <definedName name="_xlnm.Print_Area" localSheetId="1">'Eventograma'!$A$1:$L$24</definedName>
    <definedName name="_xlnm.Print_Area" localSheetId="0">'PLANILHA EMPRESA'!$B$1:$J$69</definedName>
    <definedName name="AUTOEVENTO" hidden="1">#N/A</definedName>
    <definedName name="B" localSheetId="3">#N/A</definedName>
    <definedName name="B" localSheetId="2">#REF!</definedName>
    <definedName name="B" localSheetId="1">#REF!</definedName>
    <definedName name="B" localSheetId="0">#REF!</definedName>
    <definedName name="B">#N/A</definedName>
    <definedName name="BDI" localSheetId="3">#N/A</definedName>
    <definedName name="BDI" localSheetId="2">#REF!</definedName>
    <definedName name="BDI" localSheetId="1">#REF!</definedName>
    <definedName name="BDI" localSheetId="0">#REF!</definedName>
    <definedName name="BDI">#N/A</definedName>
    <definedName name="BDI.Opcao" hidden="1">#N/A</definedName>
    <definedName name="BDI.TipoObra" hidden="1">#N/A</definedName>
    <definedName name="BM.AFAcumulado" hidden="1">#N/A</definedName>
    <definedName name="BM.AFAnterior" hidden="1">#N/A</definedName>
    <definedName name="BM.MaxMed" hidden="1">#N/A</definedName>
    <definedName name="BM.MEDAcumulado" hidden="1">#N/A</definedName>
    <definedName name="BM.MEDAnterior" hidden="1">#N/A</definedName>
    <definedName name="BM.medicao" hidden="1">#N/A</definedName>
    <definedName name="BM.MinMed" hidden="1">#N/A</definedName>
    <definedName name="bosta" localSheetId="2" hidden="1">{#N/A,#N/A,FALSE,"Cronograma";#N/A,#N/A,FALSE,"Cronogr. 2"}</definedName>
    <definedName name="bosta" localSheetId="1" hidden="1">{#N/A,#N/A,FALSE,"Cronograma";#N/A,#N/A,FALSE,"Cronogr. 2"}</definedName>
    <definedName name="bosta" localSheetId="0" hidden="1">{#N/A,#N/A,FALSE,"Cronograma";#N/A,#N/A,FALSE,"Cronogr. 2"}</definedName>
    <definedName name="bosta" hidden="1">{#N/A,#N/A,FALSE,"Cronograma";#N/A,#N/A,FALSE,"Cronogr. 2"}</definedName>
    <definedName name="CA´L" localSheetId="2" hidden="1">{#N/A,#N/A,FALSE,"Cronograma";#N/A,#N/A,FALSE,"Cronogr. 2"}</definedName>
    <definedName name="CA´L" localSheetId="1" hidden="1">{#N/A,#N/A,FALSE,"Cronograma";#N/A,#N/A,FALSE,"Cronogr. 2"}</definedName>
    <definedName name="CA´L" localSheetId="0" hidden="1">{#N/A,#N/A,FALSE,"Cronograma";#N/A,#N/A,FALSE,"Cronogr. 2"}</definedName>
    <definedName name="CA´L" hidden="1">{#N/A,#N/A,FALSE,"Cronograma";#N/A,#N/A,FALSE,"Cronogr. 2"}</definedName>
    <definedName name="CAIXA.Modo" hidden="1">#N/A</definedName>
    <definedName name="CÁLCULO.NúmeroDeEventos" hidden="1">#N/A</definedName>
    <definedName name="CÁLCULO.NúmeroDeFrentes" hidden="1">#N/A</definedName>
    <definedName name="CÁLCULO.TotalAdmLocal" hidden="1">#N/A</definedName>
    <definedName name="CalculoFossa20" localSheetId="3" hidden="1">{#N/A,#N/A,FALSE,"ALVENARIA";#N/A,#N/A,FALSE,"BLOCOS";#N/A,#N/A,FALSE,"CINTAS";#N/A,#N/A,FALSE,"CORTINA";#N/A,#N/A,FALSE,"LAJES";#N/A,#N/A,FALSE,"PILARES";#N/A,#N/A,FALSE,"VIGAS"}</definedName>
    <definedName name="CalculoFossa20" localSheetId="2" hidden="1">{#N/A,#N/A,FALSE,"ALVENARIA";#N/A,#N/A,FALSE,"BLOCOS";#N/A,#N/A,FALSE,"CINTAS";#N/A,#N/A,FALSE,"CORTINA";#N/A,#N/A,FALSE,"LAJES";#N/A,#N/A,FALSE,"PILARES";#N/A,#N/A,FALSE,"VIGAS"}</definedName>
    <definedName name="CalculoFossa20" localSheetId="1" hidden="1">{#N/A,#N/A,FALSE,"ALVENARIA";#N/A,#N/A,FALSE,"BLOCOS";#N/A,#N/A,FALSE,"CINTAS";#N/A,#N/A,FALSE,"CORTINA";#N/A,#N/A,FALSE,"LAJES";#N/A,#N/A,FALSE,"PILARES";#N/A,#N/A,FALSE,"VIGAS"}</definedName>
    <definedName name="CalculoFossa20" localSheetId="0" hidden="1">{#N/A,#N/A,FALSE,"ALVENARIA";#N/A,#N/A,FALSE,"BLOCOS";#N/A,#N/A,FALSE,"CINTAS";#N/A,#N/A,FALSE,"CORTINA";#N/A,#N/A,FALSE,"LAJES";#N/A,#N/A,FALSE,"PILARES";#N/A,#N/A,FALSE,"VIGAS"}</definedName>
    <definedName name="CalculoFossa20" hidden="1">{#N/A,#N/A,FALSE,"ALVENARIA";#N/A,#N/A,FALSE,"BLOCOS";#N/A,#N/A,FALSE,"CINTAS";#N/A,#N/A,FALSE,"CORTINA";#N/A,#N/A,FALSE,"LAJES";#N/A,#N/A,FALSE,"PILARES";#N/A,#N/A,FALSE,"VIGAS"}</definedName>
    <definedName name="Cedro1COMPLETO" localSheetId="3" hidden="1">{#N/A,#N/A,FALSE,"ALVENARIA";#N/A,#N/A,FALSE,"BLOCOS";#N/A,#N/A,FALSE,"CINTAS";#N/A,#N/A,FALSE,"CORTINA";#N/A,#N/A,FALSE,"LAJES";#N/A,#N/A,FALSE,"PILARES";#N/A,#N/A,FALSE,"VIGAS"}</definedName>
    <definedName name="Cedro1COMPLETO" localSheetId="2" hidden="1">{#N/A,#N/A,FALSE,"ALVENARIA";#N/A,#N/A,FALSE,"BLOCOS";#N/A,#N/A,FALSE,"CINTAS";#N/A,#N/A,FALSE,"CORTINA";#N/A,#N/A,FALSE,"LAJES";#N/A,#N/A,FALSE,"PILARES";#N/A,#N/A,FALSE,"VIGAS"}</definedName>
    <definedName name="Cedro1COMPLETO" localSheetId="1" hidden="1">{#N/A,#N/A,FALSE,"ALVENARIA";#N/A,#N/A,FALSE,"BLOCOS";#N/A,#N/A,FALSE,"CINTAS";#N/A,#N/A,FALSE,"CORTINA";#N/A,#N/A,FALSE,"LAJES";#N/A,#N/A,FALSE,"PILARES";#N/A,#N/A,FALSE,"VIGAS"}</definedName>
    <definedName name="Cedro1COMPLETO" localSheetId="0" hidden="1">{#N/A,#N/A,FALSE,"ALVENARIA";#N/A,#N/A,FALSE,"BLOCOS";#N/A,#N/A,FALSE,"CINTAS";#N/A,#N/A,FALSE,"CORTINA";#N/A,#N/A,FALSE,"LAJES";#N/A,#N/A,FALSE,"PILARES";#N/A,#N/A,FALSE,"VIGAS"}</definedName>
    <definedName name="Cedro1COMPLETO" hidden="1">{#N/A,#N/A,FALSE,"ALVENARIA";#N/A,#N/A,FALSE,"BLOCOS";#N/A,#N/A,FALSE,"CINTAS";#N/A,#N/A,FALSE,"CORTINA";#N/A,#N/A,FALSE,"LAJES";#N/A,#N/A,FALSE,"PILARES";#N/A,#N/A,FALSE,"VIGAS"}</definedName>
    <definedName name="ciclovia" localSheetId="3" hidden="1">{#N/A,#N/A,FALSE,"ALVENARIA";#N/A,#N/A,FALSE,"BLOCOS";#N/A,#N/A,FALSE,"CINTAS";#N/A,#N/A,FALSE,"CORTINA";#N/A,#N/A,FALSE,"LAJES";#N/A,#N/A,FALSE,"PILARES";#N/A,#N/A,FALSE,"VIGAS"}</definedName>
    <definedName name="ciclovia" localSheetId="2" hidden="1">{#N/A,#N/A,FALSE,"ALVENARIA";#N/A,#N/A,FALSE,"BLOCOS";#N/A,#N/A,FALSE,"CINTAS";#N/A,#N/A,FALSE,"CORTINA";#N/A,#N/A,FALSE,"LAJES";#N/A,#N/A,FALSE,"PILARES";#N/A,#N/A,FALSE,"VIGAS"}</definedName>
    <definedName name="ciclovia" localSheetId="1" hidden="1">{#N/A,#N/A,FALSE,"ALVENARIA";#N/A,#N/A,FALSE,"BLOCOS";#N/A,#N/A,FALSE,"CINTAS";#N/A,#N/A,FALSE,"CORTINA";#N/A,#N/A,FALSE,"LAJES";#N/A,#N/A,FALSE,"PILARES";#N/A,#N/A,FALSE,"VIGAS"}</definedName>
    <definedName name="ciclovia" localSheetId="0" hidden="1">{#N/A,#N/A,FALSE,"ALVENARIA";#N/A,#N/A,FALSE,"BLOCOS";#N/A,#N/A,FALSE,"CINTAS";#N/A,#N/A,FALSE,"CORTINA";#N/A,#N/A,FALSE,"LAJES";#N/A,#N/A,FALSE,"PILARES";#N/A,#N/A,FALSE,"VIGAS"}</definedName>
    <definedName name="ciclovia" hidden="1">{#N/A,#N/A,FALSE,"ALVENARIA";#N/A,#N/A,FALSE,"BLOCOS";#N/A,#N/A,FALSE,"CINTAS";#N/A,#N/A,FALSE,"CORTINA";#N/A,#N/A,FALSE,"LAJES";#N/A,#N/A,FALSE,"PILARES";#N/A,#N/A,FALSE,"VIGAS"}</definedName>
    <definedName name="ciclovia2" localSheetId="3" hidden="1">{#N/A,#N/A,FALSE,"ALVENARIA";#N/A,#N/A,FALSE,"BLOCOS";#N/A,#N/A,FALSE,"CINTAS";#N/A,#N/A,FALSE,"CORTINA";#N/A,#N/A,FALSE,"LAJES";#N/A,#N/A,FALSE,"PILARES";#N/A,#N/A,FALSE,"VIGAS"}</definedName>
    <definedName name="ciclovia2" localSheetId="2" hidden="1">{#N/A,#N/A,FALSE,"ALVENARIA";#N/A,#N/A,FALSE,"BLOCOS";#N/A,#N/A,FALSE,"CINTAS";#N/A,#N/A,FALSE,"CORTINA";#N/A,#N/A,FALSE,"LAJES";#N/A,#N/A,FALSE,"PILARES";#N/A,#N/A,FALSE,"VIGAS"}</definedName>
    <definedName name="ciclovia2" localSheetId="1" hidden="1">{#N/A,#N/A,FALSE,"ALVENARIA";#N/A,#N/A,FALSE,"BLOCOS";#N/A,#N/A,FALSE,"CINTAS";#N/A,#N/A,FALSE,"CORTINA";#N/A,#N/A,FALSE,"LAJES";#N/A,#N/A,FALSE,"PILARES";#N/A,#N/A,FALSE,"VIGAS"}</definedName>
    <definedName name="ciclovia2" localSheetId="0" hidden="1">{#N/A,#N/A,FALSE,"ALVENARIA";#N/A,#N/A,FALSE,"BLOCOS";#N/A,#N/A,FALSE,"CINTAS";#N/A,#N/A,FALSE,"CORTINA";#N/A,#N/A,FALSE,"LAJES";#N/A,#N/A,FALSE,"PILARES";#N/A,#N/A,FALSE,"VIGAS"}</definedName>
    <definedName name="ciclovia2" hidden="1">{#N/A,#N/A,FALSE,"ALVENARIA";#N/A,#N/A,FALSE,"BLOCOS";#N/A,#N/A,FALSE,"CINTAS";#N/A,#N/A,FALSE,"CORTINA";#N/A,#N/A,FALSE,"LAJES";#N/A,#N/A,FALSE,"PILARES";#N/A,#N/A,FALSE,"VIGAS"}</definedName>
    <definedName name="ciclovia3" localSheetId="3" hidden="1">{#N/A,#N/A,FALSE,"ALVENARIA";#N/A,#N/A,FALSE,"BLOCOS";#N/A,#N/A,FALSE,"CINTAS";#N/A,#N/A,FALSE,"CORTINA";#N/A,#N/A,FALSE,"LAJES";#N/A,#N/A,FALSE,"PILARES";#N/A,#N/A,FALSE,"VIGAS"}</definedName>
    <definedName name="ciclovia3" localSheetId="2" hidden="1">{#N/A,#N/A,FALSE,"ALVENARIA";#N/A,#N/A,FALSE,"BLOCOS";#N/A,#N/A,FALSE,"CINTAS";#N/A,#N/A,FALSE,"CORTINA";#N/A,#N/A,FALSE,"LAJES";#N/A,#N/A,FALSE,"PILARES";#N/A,#N/A,FALSE,"VIGAS"}</definedName>
    <definedName name="ciclovia3" localSheetId="1" hidden="1">{#N/A,#N/A,FALSE,"ALVENARIA";#N/A,#N/A,FALSE,"BLOCOS";#N/A,#N/A,FALSE,"CINTAS";#N/A,#N/A,FALSE,"CORTINA";#N/A,#N/A,FALSE,"LAJES";#N/A,#N/A,FALSE,"PILARES";#N/A,#N/A,FALSE,"VIGAS"}</definedName>
    <definedName name="ciclovia3" localSheetId="0" hidden="1">{#N/A,#N/A,FALSE,"ALVENARIA";#N/A,#N/A,FALSE,"BLOCOS";#N/A,#N/A,FALSE,"CINTAS";#N/A,#N/A,FALSE,"CORTINA";#N/A,#N/A,FALSE,"LAJES";#N/A,#N/A,FALSE,"PILARES";#N/A,#N/A,FALSE,"VIGAS"}</definedName>
    <definedName name="ciclovia3" hidden="1">{#N/A,#N/A,FALSE,"ALVENARIA";#N/A,#N/A,FALSE,"BLOCOS";#N/A,#N/A,FALSE,"CINTAS";#N/A,#N/A,FALSE,"CORTINA";#N/A,#N/A,FALSE,"LAJES";#N/A,#N/A,FALSE,"PILARES";#N/A,#N/A,FALSE,"VIGAS"}</definedName>
    <definedName name="ciclovia4" localSheetId="3" hidden="1">{#N/A,#N/A,FALSE,"ALVENARIA";#N/A,#N/A,FALSE,"BLOCOS";#N/A,#N/A,FALSE,"CINTAS";#N/A,#N/A,FALSE,"CORTINA";#N/A,#N/A,FALSE,"LAJES";#N/A,#N/A,FALSE,"PILARES";#N/A,#N/A,FALSE,"VIGAS"}</definedName>
    <definedName name="ciclovia4" localSheetId="2" hidden="1">{#N/A,#N/A,FALSE,"ALVENARIA";#N/A,#N/A,FALSE,"BLOCOS";#N/A,#N/A,FALSE,"CINTAS";#N/A,#N/A,FALSE,"CORTINA";#N/A,#N/A,FALSE,"LAJES";#N/A,#N/A,FALSE,"PILARES";#N/A,#N/A,FALSE,"VIGAS"}</definedName>
    <definedName name="ciclovia4" localSheetId="1" hidden="1">{#N/A,#N/A,FALSE,"ALVENARIA";#N/A,#N/A,FALSE,"BLOCOS";#N/A,#N/A,FALSE,"CINTAS";#N/A,#N/A,FALSE,"CORTINA";#N/A,#N/A,FALSE,"LAJES";#N/A,#N/A,FALSE,"PILARES";#N/A,#N/A,FALSE,"VIGAS"}</definedName>
    <definedName name="ciclovia4" localSheetId="0" hidden="1">{#N/A,#N/A,FALSE,"ALVENARIA";#N/A,#N/A,FALSE,"BLOCOS";#N/A,#N/A,FALSE,"CINTAS";#N/A,#N/A,FALSE,"CORTINA";#N/A,#N/A,FALSE,"LAJES";#N/A,#N/A,FALSE,"PILARES";#N/A,#N/A,FALSE,"VIGAS"}</definedName>
    <definedName name="ciclovia4" hidden="1">{#N/A,#N/A,FALSE,"ALVENARIA";#N/A,#N/A,FALSE,"BLOCOS";#N/A,#N/A,FALSE,"CINTAS";#N/A,#N/A,FALSE,"CORTINA";#N/A,#N/A,FALSE,"LAJES";#N/A,#N/A,FALSE,"PILARES";#N/A,#N/A,FALSE,"VIGAS"}</definedName>
    <definedName name="ciclovia5" localSheetId="3" hidden="1">{#N/A,#N/A,FALSE,"ALVENARIA";#N/A,#N/A,FALSE,"BLOCOS";#N/A,#N/A,FALSE,"CINTAS";#N/A,#N/A,FALSE,"CORTINA";#N/A,#N/A,FALSE,"LAJES";#N/A,#N/A,FALSE,"PILARES";#N/A,#N/A,FALSE,"VIGAS"}</definedName>
    <definedName name="ciclovia5" localSheetId="2" hidden="1">{#N/A,#N/A,FALSE,"ALVENARIA";#N/A,#N/A,FALSE,"BLOCOS";#N/A,#N/A,FALSE,"CINTAS";#N/A,#N/A,FALSE,"CORTINA";#N/A,#N/A,FALSE,"LAJES";#N/A,#N/A,FALSE,"PILARES";#N/A,#N/A,FALSE,"VIGAS"}</definedName>
    <definedName name="ciclovia5" localSheetId="1" hidden="1">{#N/A,#N/A,FALSE,"ALVENARIA";#N/A,#N/A,FALSE,"BLOCOS";#N/A,#N/A,FALSE,"CINTAS";#N/A,#N/A,FALSE,"CORTINA";#N/A,#N/A,FALSE,"LAJES";#N/A,#N/A,FALSE,"PILARES";#N/A,#N/A,FALSE,"VIGAS"}</definedName>
    <definedName name="ciclovia5" localSheetId="0" hidden="1">{#N/A,#N/A,FALSE,"ALVENARIA";#N/A,#N/A,FALSE,"BLOCOS";#N/A,#N/A,FALSE,"CINTAS";#N/A,#N/A,FALSE,"CORTINA";#N/A,#N/A,FALSE,"LAJES";#N/A,#N/A,FALSE,"PILARES";#N/A,#N/A,FALSE,"VIGAS"}</definedName>
    <definedName name="ciclovia5" hidden="1">{#N/A,#N/A,FALSE,"ALVENARIA";#N/A,#N/A,FALSE,"BLOCOS";#N/A,#N/A,FALSE,"CINTAS";#N/A,#N/A,FALSE,"CORTINA";#N/A,#N/A,FALSE,"LAJES";#N/A,#N/A,FALSE,"PILARES";#N/A,#N/A,FALSE,"VIGAS"}</definedName>
    <definedName name="ciclovia6" localSheetId="3" hidden="1">{#N/A,#N/A,FALSE,"ALVENARIA";#N/A,#N/A,FALSE,"BLOCOS";#N/A,#N/A,FALSE,"CINTAS";#N/A,#N/A,FALSE,"CORTINA";#N/A,#N/A,FALSE,"LAJES";#N/A,#N/A,FALSE,"PILARES";#N/A,#N/A,FALSE,"VIGAS"}</definedName>
    <definedName name="ciclovia6" localSheetId="2" hidden="1">{#N/A,#N/A,FALSE,"ALVENARIA";#N/A,#N/A,FALSE,"BLOCOS";#N/A,#N/A,FALSE,"CINTAS";#N/A,#N/A,FALSE,"CORTINA";#N/A,#N/A,FALSE,"LAJES";#N/A,#N/A,FALSE,"PILARES";#N/A,#N/A,FALSE,"VIGAS"}</definedName>
    <definedName name="ciclovia6" localSheetId="1" hidden="1">{#N/A,#N/A,FALSE,"ALVENARIA";#N/A,#N/A,FALSE,"BLOCOS";#N/A,#N/A,FALSE,"CINTAS";#N/A,#N/A,FALSE,"CORTINA";#N/A,#N/A,FALSE,"LAJES";#N/A,#N/A,FALSE,"PILARES";#N/A,#N/A,FALSE,"VIGAS"}</definedName>
    <definedName name="ciclovia6" localSheetId="0" hidden="1">{#N/A,#N/A,FALSE,"ALVENARIA";#N/A,#N/A,FALSE,"BLOCOS";#N/A,#N/A,FALSE,"CINTAS";#N/A,#N/A,FALSE,"CORTINA";#N/A,#N/A,FALSE,"LAJES";#N/A,#N/A,FALSE,"PILARES";#N/A,#N/A,FALSE,"VIGAS"}</definedName>
    <definedName name="ciclovia6" hidden="1">{#N/A,#N/A,FALSE,"ALVENARIA";#N/A,#N/A,FALSE,"BLOCOS";#N/A,#N/A,FALSE,"CINTAS";#N/A,#N/A,FALSE,"CORTINA";#N/A,#N/A,FALSE,"LAJES";#N/A,#N/A,FALSE,"PILARES";#N/A,#N/A,FALSE,"VIGAS"}</definedName>
    <definedName name="ciclovia7" localSheetId="3" hidden="1">{#N/A,#N/A,FALSE,"ALVENARIA";#N/A,#N/A,FALSE,"BLOCOS";#N/A,#N/A,FALSE,"CINTAS";#N/A,#N/A,FALSE,"CORTINA";#N/A,#N/A,FALSE,"LAJES";#N/A,#N/A,FALSE,"PILARES";#N/A,#N/A,FALSE,"VIGAS"}</definedName>
    <definedName name="ciclovia7" localSheetId="2" hidden="1">{#N/A,#N/A,FALSE,"ALVENARIA";#N/A,#N/A,FALSE,"BLOCOS";#N/A,#N/A,FALSE,"CINTAS";#N/A,#N/A,FALSE,"CORTINA";#N/A,#N/A,FALSE,"LAJES";#N/A,#N/A,FALSE,"PILARES";#N/A,#N/A,FALSE,"VIGAS"}</definedName>
    <definedName name="ciclovia7" localSheetId="1" hidden="1">{#N/A,#N/A,FALSE,"ALVENARIA";#N/A,#N/A,FALSE,"BLOCOS";#N/A,#N/A,FALSE,"CINTAS";#N/A,#N/A,FALSE,"CORTINA";#N/A,#N/A,FALSE,"LAJES";#N/A,#N/A,FALSE,"PILARES";#N/A,#N/A,FALSE,"VIGAS"}</definedName>
    <definedName name="ciclovia7" localSheetId="0" hidden="1">{#N/A,#N/A,FALSE,"ALVENARIA";#N/A,#N/A,FALSE,"BLOCOS";#N/A,#N/A,FALSE,"CINTAS";#N/A,#N/A,FALSE,"CORTINA";#N/A,#N/A,FALSE,"LAJES";#N/A,#N/A,FALSE,"PILARES";#N/A,#N/A,FALSE,"VIGAS"}</definedName>
    <definedName name="ciclovia7" hidden="1">{#N/A,#N/A,FALSE,"ALVENARIA";#N/A,#N/A,FALSE,"BLOCOS";#N/A,#N/A,FALSE,"CINTAS";#N/A,#N/A,FALSE,"CORTINA";#N/A,#N/A,FALSE,"LAJES";#N/A,#N/A,FALSE,"PILARES";#N/A,#N/A,FALSE,"VIGAS"}</definedName>
    <definedName name="ciclovia8" localSheetId="3" hidden="1">{#N/A,#N/A,FALSE,"ALVENARIA";#N/A,#N/A,FALSE,"BLOCOS";#N/A,#N/A,FALSE,"CINTAS";#N/A,#N/A,FALSE,"CORTINA";#N/A,#N/A,FALSE,"LAJES";#N/A,#N/A,FALSE,"PILARES";#N/A,#N/A,FALSE,"VIGAS"}</definedName>
    <definedName name="ciclovia8" localSheetId="2" hidden="1">{#N/A,#N/A,FALSE,"ALVENARIA";#N/A,#N/A,FALSE,"BLOCOS";#N/A,#N/A,FALSE,"CINTAS";#N/A,#N/A,FALSE,"CORTINA";#N/A,#N/A,FALSE,"LAJES";#N/A,#N/A,FALSE,"PILARES";#N/A,#N/A,FALSE,"VIGAS"}</definedName>
    <definedName name="ciclovia8" localSheetId="1" hidden="1">{#N/A,#N/A,FALSE,"ALVENARIA";#N/A,#N/A,FALSE,"BLOCOS";#N/A,#N/A,FALSE,"CINTAS";#N/A,#N/A,FALSE,"CORTINA";#N/A,#N/A,FALSE,"LAJES";#N/A,#N/A,FALSE,"PILARES";#N/A,#N/A,FALSE,"VIGAS"}</definedName>
    <definedName name="ciclovia8" localSheetId="0" hidden="1">{#N/A,#N/A,FALSE,"ALVENARIA";#N/A,#N/A,FALSE,"BLOCOS";#N/A,#N/A,FALSE,"CINTAS";#N/A,#N/A,FALSE,"CORTINA";#N/A,#N/A,FALSE,"LAJES";#N/A,#N/A,FALSE,"PILARES";#N/A,#N/A,FALSE,"VIGAS"}</definedName>
    <definedName name="ciclovia8" hidden="1">{#N/A,#N/A,FALSE,"ALVENARIA";#N/A,#N/A,FALSE,"BLOCOS";#N/A,#N/A,FALSE,"CINTAS";#N/A,#N/A,FALSE,"CORTINA";#N/A,#N/A,FALSE,"LAJES";#N/A,#N/A,FALSE,"PILARES";#N/A,#N/A,FALSE,"VIGAS"}</definedName>
    <definedName name="concorrentes" localSheetId="2" hidden="1">{#N/A,#N/A,FALSE,"Cronograma";#N/A,#N/A,FALSE,"Cronogr. 2"}</definedName>
    <definedName name="concorrentes" localSheetId="1" hidden="1">{#N/A,#N/A,FALSE,"Cronograma";#N/A,#N/A,FALSE,"Cronogr. 2"}</definedName>
    <definedName name="concorrentes" localSheetId="0" hidden="1">{#N/A,#N/A,FALSE,"Cronograma";#N/A,#N/A,FALSE,"Cronogr. 2"}</definedName>
    <definedName name="concorrentes" hidden="1">{#N/A,#N/A,FALSE,"Cronograma";#N/A,#N/A,FALSE,"Cronogr. 2"}</definedName>
    <definedName name="cotação" localSheetId="3" hidden="1">{#N/A,#N/A,FALSE,"ALVENARIA";#N/A,#N/A,FALSE,"BLOCOS";#N/A,#N/A,FALSE,"CINTAS";#N/A,#N/A,FALSE,"CORTINA";#N/A,#N/A,FALSE,"LAJES";#N/A,#N/A,FALSE,"PILARES";#N/A,#N/A,FALSE,"VIGAS"}</definedName>
    <definedName name="cotação" localSheetId="2" hidden="1">{#N/A,#N/A,FALSE,"ALVENARIA";#N/A,#N/A,FALSE,"BLOCOS";#N/A,#N/A,FALSE,"CINTAS";#N/A,#N/A,FALSE,"CORTINA";#N/A,#N/A,FALSE,"LAJES";#N/A,#N/A,FALSE,"PILARES";#N/A,#N/A,FALSE,"VIGAS"}</definedName>
    <definedName name="cotação" localSheetId="1" hidden="1">{#N/A,#N/A,FALSE,"ALVENARIA";#N/A,#N/A,FALSE,"BLOCOS";#N/A,#N/A,FALSE,"CINTAS";#N/A,#N/A,FALSE,"CORTINA";#N/A,#N/A,FALSE,"LAJES";#N/A,#N/A,FALSE,"PILARES";#N/A,#N/A,FALSE,"VIGAS"}</definedName>
    <definedName name="cotação" localSheetId="0" hidden="1">{#N/A,#N/A,FALSE,"ALVENARIA";#N/A,#N/A,FALSE,"BLOCOS";#N/A,#N/A,FALSE,"CINTAS";#N/A,#N/A,FALSE,"CORTINA";#N/A,#N/A,FALSE,"LAJES";#N/A,#N/A,FALSE,"PILARES";#N/A,#N/A,FALSE,"VIGAS"}</definedName>
    <definedName name="cotação" hidden="1">{#N/A,#N/A,FALSE,"ALVENARIA";#N/A,#N/A,FALSE,"BLOCOS";#N/A,#N/A,FALSE,"CINTAS";#N/A,#N/A,FALSE,"CORTINA";#N/A,#N/A,FALSE,"LAJES";#N/A,#N/A,FALSE,"PILARES";#N/A,#N/A,FALSE,"VIGAS"}</definedName>
    <definedName name="CRONO.LinhasNecessarias" hidden="1">#N/A</definedName>
    <definedName name="CRONO.MaxParc" hidden="1">#N/A</definedName>
    <definedName name="CRONO.NivelExibicao" hidden="1">#N/A</definedName>
    <definedName name="CRONOPLE.ColunaPadrão" hidden="1">#REF!</definedName>
    <definedName name="CRONOPLE.FirstCol" hidden="1">#REF!</definedName>
    <definedName name="CRONOPLE.firstrow" hidden="1">#REF!</definedName>
    <definedName name="CRONOPLE.Frenterow" hidden="1">#REF!</definedName>
    <definedName name="CRONOPLE.LastCol" hidden="1">#REF!</definedName>
    <definedName name="CRONOPLE.lastrow" hidden="1">#REF!</definedName>
    <definedName name="CRONOPLE.LinhaPadrão" hidden="1">#REF!</definedName>
    <definedName name="CRONOPLE.margemrow" hidden="1">#REF!</definedName>
    <definedName name="CRONOPLE.ValorDoEvento" hidden="1">#N/A</definedName>
    <definedName name="ddd" localSheetId="3" hidden="1">{#N/A,#N/A,FALSE,"ALVENARIA";#N/A,#N/A,FALSE,"BLOCOS";#N/A,#N/A,FALSE,"CINTAS";#N/A,#N/A,FALSE,"CORTINA";#N/A,#N/A,FALSE,"LAJES";#N/A,#N/A,FALSE,"PILARES";#N/A,#N/A,FALSE,"VIGAS"}</definedName>
    <definedName name="ddd" localSheetId="2" hidden="1">{#N/A,#N/A,FALSE,"ALVENARIA";#N/A,#N/A,FALSE,"BLOCOS";#N/A,#N/A,FALSE,"CINTAS";#N/A,#N/A,FALSE,"CORTINA";#N/A,#N/A,FALSE,"LAJES";#N/A,#N/A,FALSE,"PILARES";#N/A,#N/A,FALSE,"VIGAS"}</definedName>
    <definedName name="ddd" localSheetId="1" hidden="1">{#N/A,#N/A,FALSE,"ALVENARIA";#N/A,#N/A,FALSE,"BLOCOS";#N/A,#N/A,FALSE,"CINTAS";#N/A,#N/A,FALSE,"CORTINA";#N/A,#N/A,FALSE,"LAJES";#N/A,#N/A,FALSE,"PILARES";#N/A,#N/A,FALSE,"VIGAS"}</definedName>
    <definedName name="ddd" localSheetId="0" hidden="1">{#N/A,#N/A,FALSE,"ALVENARIA";#N/A,#N/A,FALSE,"BLOCOS";#N/A,#N/A,FALSE,"CINTAS";#N/A,#N/A,FALSE,"CORTINA";#N/A,#N/A,FALSE,"LAJES";#N/A,#N/A,FALSE,"PILARES";#N/A,#N/A,FALSE,"VIGAS"}</definedName>
    <definedName name="ddd" hidden="1">{#N/A,#N/A,FALSE,"ALVENARIA";#N/A,#N/A,FALSE,"BLOCOS";#N/A,#N/A,FALSE,"CINTAS";#N/A,#N/A,FALSE,"CORTINA";#N/A,#N/A,FALSE,"LAJES";#N/A,#N/A,FALSE,"PILARES";#N/A,#N/A,FALSE,"VIGAS"}</definedName>
    <definedName name="DESONERACAO" localSheetId="2" hidden="1">IF(OR(Import.Desoneracao="DESONERADO",Import.Desoneracao="SIM"),"SIM","NÃO")</definedName>
    <definedName name="DESONERACAO" localSheetId="1" hidden="1">IF(OR(Import.Desoneracao="DESONERADO",Import.Desoneracao="SIM"),"SIM","NÃO")</definedName>
    <definedName name="DESONERACAO" hidden="1">IF(OR(Import.Desoneracao="DESONERADO",Import.Desoneracao="SIM"),"SIM","NÃO")</definedName>
    <definedName name="DOLAR">'[1]INSUMOS'!$G$8</definedName>
    <definedName name="EMPRESAS">#N/A</definedName>
    <definedName name="ersdcefgbrnghrbgbrgfbgfwbvbfgvwfv">#REF!</definedName>
    <definedName name="EVENTOS.Lista" hidden="1">#N/A</definedName>
    <definedName name="EVENTOS.ListaValidacao" hidden="1">#N/A</definedName>
    <definedName name="Excel_BuiltIn_Database" localSheetId="2" hidden="1">TEXT(Import.DataBase,"mm-aaaa")</definedName>
    <definedName name="Excel_BuiltIn_Database" localSheetId="1" hidden="1">TEXT(Import.DataBase,"mm-aaaa")</definedName>
    <definedName name="Excel_BuiltIn_Database" hidden="1">TEXT(Import.DataBase,"mm-aaaa")</definedName>
    <definedName name="Excel_BuiltIn_Print_Area_2" localSheetId="2">#REF!</definedName>
    <definedName name="Excel_BuiltIn_Print_Area_2" localSheetId="1">#REF!</definedName>
    <definedName name="Excel_BuiltIn_Print_Area_2" localSheetId="0">#REF!</definedName>
    <definedName name="Excel_BuiltIn_Print_Area_2">#N/A</definedName>
    <definedName name="Excel_BuiltIn_Print_Area_2_1" localSheetId="2">#REF!</definedName>
    <definedName name="Excel_BuiltIn_Print_Area_2_1" localSheetId="1">#REF!</definedName>
    <definedName name="Excel_BuiltIn_Print_Area_2_1" localSheetId="0">#REF!</definedName>
    <definedName name="Excel_BuiltIn_Print_Area_2_1">#N/A</definedName>
    <definedName name="Excel_BuiltIn_Print_Area_2_1_1" localSheetId="2">#REF!</definedName>
    <definedName name="Excel_BuiltIn_Print_Area_2_1_1" localSheetId="1">#REF!</definedName>
    <definedName name="Excel_BuiltIn_Print_Area_2_1_1" localSheetId="0">#REF!</definedName>
    <definedName name="Excel_BuiltIn_Print_Area_2_1_1">#N/A</definedName>
    <definedName name="Excel_BuiltIn_Print_Area_2_1_1_1" localSheetId="2">#REF!</definedName>
    <definedName name="Excel_BuiltIn_Print_Area_2_1_1_1" localSheetId="1">#REF!</definedName>
    <definedName name="Excel_BuiltIn_Print_Area_2_1_1_1" localSheetId="0">#REF!</definedName>
    <definedName name="Excel_BuiltIn_Print_Area_2_1_1_1">#N/A</definedName>
    <definedName name="Excel_BuiltIn_Print_Area_4" localSheetId="2">#REF!</definedName>
    <definedName name="Excel_BuiltIn_Print_Area_4" localSheetId="1">#REF!</definedName>
    <definedName name="Excel_BuiltIn_Print_Area_4" localSheetId="0">#REF!</definedName>
    <definedName name="Excel_BuiltIn_Print_Area_4">#N/A</definedName>
    <definedName name="Fossa20" localSheetId="3" hidden="1">{#N/A,#N/A,FALSE,"ALVENARIA";#N/A,#N/A,FALSE,"BLOCOS";#N/A,#N/A,FALSE,"CINTAS";#N/A,#N/A,FALSE,"CORTINA";#N/A,#N/A,FALSE,"LAJES";#N/A,#N/A,FALSE,"PILARES";#N/A,#N/A,FALSE,"VIGAS"}</definedName>
    <definedName name="Fossa20" localSheetId="2" hidden="1">{#N/A,#N/A,FALSE,"ALVENARIA";#N/A,#N/A,FALSE,"BLOCOS";#N/A,#N/A,FALSE,"CINTAS";#N/A,#N/A,FALSE,"CORTINA";#N/A,#N/A,FALSE,"LAJES";#N/A,#N/A,FALSE,"PILARES";#N/A,#N/A,FALSE,"VIGAS"}</definedName>
    <definedName name="Fossa20" localSheetId="1" hidden="1">{#N/A,#N/A,FALSE,"ALVENARIA";#N/A,#N/A,FALSE,"BLOCOS";#N/A,#N/A,FALSE,"CINTAS";#N/A,#N/A,FALSE,"CORTINA";#N/A,#N/A,FALSE,"LAJES";#N/A,#N/A,FALSE,"PILARES";#N/A,#N/A,FALSE,"VIGAS"}</definedName>
    <definedName name="Fossa20" localSheetId="0" hidden="1">{#N/A,#N/A,FALSE,"ALVENARIA";#N/A,#N/A,FALSE,"BLOCOS";#N/A,#N/A,FALSE,"CINTAS";#N/A,#N/A,FALSE,"CORTINA";#N/A,#N/A,FALSE,"LAJES";#N/A,#N/A,FALSE,"PILARES";#N/A,#N/A,FALSE,"VIGAS"}</definedName>
    <definedName name="Fossa20" hidden="1">{#N/A,#N/A,FALSE,"ALVENARIA";#N/A,#N/A,FALSE,"BLOCOS";#N/A,#N/A,FALSE,"CINTAS";#N/A,#N/A,FALSE,"CORTINA";#N/A,#N/A,FALSE,"LAJES";#N/A,#N/A,FALSE,"PILARES";#N/A,#N/A,FALSE,"VIGAS"}</definedName>
    <definedName name="fran" localSheetId="3" hidden="1">{#N/A,#N/A,FALSE,"ALVENARIA";#N/A,#N/A,FALSE,"BLOCOS";#N/A,#N/A,FALSE,"CINTAS";#N/A,#N/A,FALSE,"CORTINA";#N/A,#N/A,FALSE,"LAJES";#N/A,#N/A,FALSE,"PILARES";#N/A,#N/A,FALSE,"VIGAS"}</definedName>
    <definedName name="fran" localSheetId="2" hidden="1">{#N/A,#N/A,FALSE,"ALVENARIA";#N/A,#N/A,FALSE,"BLOCOS";#N/A,#N/A,FALSE,"CINTAS";#N/A,#N/A,FALSE,"CORTINA";#N/A,#N/A,FALSE,"LAJES";#N/A,#N/A,FALSE,"PILARES";#N/A,#N/A,FALSE,"VIGAS"}</definedName>
    <definedName name="fran" localSheetId="1" hidden="1">{#N/A,#N/A,FALSE,"ALVENARIA";#N/A,#N/A,FALSE,"BLOCOS";#N/A,#N/A,FALSE,"CINTAS";#N/A,#N/A,FALSE,"CORTINA";#N/A,#N/A,FALSE,"LAJES";#N/A,#N/A,FALSE,"PILARES";#N/A,#N/A,FALSE,"VIGAS"}</definedName>
    <definedName name="fran" localSheetId="0" hidden="1">{#N/A,#N/A,FALSE,"ALVENARIA";#N/A,#N/A,FALSE,"BLOCOS";#N/A,#N/A,FALSE,"CINTAS";#N/A,#N/A,FALSE,"CORTINA";#N/A,#N/A,FALSE,"LAJES";#N/A,#N/A,FALSE,"PILARES";#N/A,#N/A,FALSE,"VIGAS"}</definedName>
    <definedName name="fran" hidden="1">{#N/A,#N/A,FALSE,"ALVENARIA";#N/A,#N/A,FALSE,"BLOCOS";#N/A,#N/A,FALSE,"CINTAS";#N/A,#N/A,FALSE,"CORTINA";#N/A,#N/A,FALSE,"LAJES";#N/A,#N/A,FALSE,"PILARES";#N/A,#N/A,FALSE,"VIGAS"}</definedName>
    <definedName name="H" hidden="1">#N/A</definedName>
    <definedName name="I" hidden="1">#N/A</definedName>
    <definedName name="Import.Apelido" hidden="1">#N/A</definedName>
    <definedName name="Import.BMAFAcumulado" hidden="1">#N/A</definedName>
    <definedName name="Import.CNPJ" hidden="1">#N/A</definedName>
    <definedName name="Import.Código" hidden="1">#N/A</definedName>
    <definedName name="Import.Contrapartida" hidden="1">#N/A</definedName>
    <definedName name="Import.CPMaxPerc" hidden="1">#N/A</definedName>
    <definedName name="Import.CPMinAbsoluta" hidden="1">#N/A</definedName>
    <definedName name="Import.CPMinPerc" hidden="1">#N/A</definedName>
    <definedName name="Import.CR" hidden="1">#N/A</definedName>
    <definedName name="Import.CRONOPLE" hidden="1">OFFSET(#REF!,1,1):OFFSET(#REF!,-1,-1)</definedName>
    <definedName name="Import.CTEF" hidden="1">#N/A</definedName>
    <definedName name="Import.CustoUnitário" hidden="1">#N/A</definedName>
    <definedName name="Import.DataBase" hidden="1">#N/A</definedName>
    <definedName name="Import.DataBaseLicit" hidden="1">#N/A</definedName>
    <definedName name="Import.DataInicioObra" hidden="1">#N/A</definedName>
    <definedName name="Import.DescLote" hidden="1">#N/A</definedName>
    <definedName name="Import.Descrição" hidden="1">#N/A</definedName>
    <definedName name="Import.Desoneracao" hidden="1">#N/A</definedName>
    <definedName name="Import.empresa" hidden="1">#N/A</definedName>
    <definedName name="Import.Fonte" hidden="1">#N/A</definedName>
    <definedName name="Import.FrenteDeObra" hidden="1">#N/A</definedName>
    <definedName name="Import.Município" hidden="1">#N/A</definedName>
    <definedName name="Import.Nível" hidden="1">#N/A</definedName>
    <definedName name="Import.OpcaoBDI" hidden="1">#N/A</definedName>
    <definedName name="Import.ORÇAMENTO.DivRecurso" hidden="1">#N/A</definedName>
    <definedName name="Import.PLE" hidden="1">#N/A</definedName>
    <definedName name="Import.PLQ" hidden="1">#N/A</definedName>
    <definedName name="Import.Proponente" hidden="1">#N/A</definedName>
    <definedName name="Import.QCI.Divisao" hidden="1">#N/A</definedName>
    <definedName name="Import.QCI.ItemInv" hidden="1">#N/A</definedName>
    <definedName name="Import.QCI.Qtde" hidden="1">#N/A</definedName>
    <definedName name="Import.QCI.Situacao" hidden="1">#N/A</definedName>
    <definedName name="Import.QCI.SubItemInv" hidden="1">#N/A</definedName>
    <definedName name="Import.QCICP" hidden="1">#N/A</definedName>
    <definedName name="Import.QCIDesc" hidden="1">#N/A</definedName>
    <definedName name="Import.QCIInv" hidden="1">#N/A</definedName>
    <definedName name="Import.QCILote" hidden="1">#N/A</definedName>
    <definedName name="Import.QCIOutros" hidden="1">#N/A</definedName>
    <definedName name="Import.Quantidade" hidden="1">#N/A</definedName>
    <definedName name="import.recurso" hidden="1">#N/A</definedName>
    <definedName name="Import.RegimeExecução" hidden="1">#N/A</definedName>
    <definedName name="Import.Repasse" hidden="1">#N/A</definedName>
    <definedName name="Import.RespFiscalização" hidden="1">#N/A</definedName>
    <definedName name="Import.RespOrçamento" hidden="1">#N/A</definedName>
    <definedName name="Import.SICONV" hidden="1">#N/A</definedName>
    <definedName name="Import.Unidade" hidden="1">#N/A</definedName>
    <definedName name="Import.UnitarioLicitado" hidden="1">#N/A</definedName>
    <definedName name="INDICES">#N/A</definedName>
    <definedName name="leosde">#REF!</definedName>
    <definedName name="mac" localSheetId="3" hidden="1">{#N/A,#N/A,FALSE,"ALVENARIA";#N/A,#N/A,FALSE,"BLOCOS";#N/A,#N/A,FALSE,"CINTAS";#N/A,#N/A,FALSE,"CORTINA";#N/A,#N/A,FALSE,"LAJES";#N/A,#N/A,FALSE,"PILARES";#N/A,#N/A,FALSE,"VIGAS"}</definedName>
    <definedName name="mac" localSheetId="2" hidden="1">{#N/A,#N/A,FALSE,"ALVENARIA";#N/A,#N/A,FALSE,"BLOCOS";#N/A,#N/A,FALSE,"CINTAS";#N/A,#N/A,FALSE,"CORTINA";#N/A,#N/A,FALSE,"LAJES";#N/A,#N/A,FALSE,"PILARES";#N/A,#N/A,FALSE,"VIGAS"}</definedName>
    <definedName name="mac" localSheetId="1" hidden="1">{#N/A,#N/A,FALSE,"ALVENARIA";#N/A,#N/A,FALSE,"BLOCOS";#N/A,#N/A,FALSE,"CINTAS";#N/A,#N/A,FALSE,"CORTINA";#N/A,#N/A,FALSE,"LAJES";#N/A,#N/A,FALSE,"PILARES";#N/A,#N/A,FALSE,"VIGAS"}</definedName>
    <definedName name="mac" localSheetId="0" hidden="1">{#N/A,#N/A,FALSE,"ALVENARIA";#N/A,#N/A,FALSE,"BLOCOS";#N/A,#N/A,FALSE,"CINTAS";#N/A,#N/A,FALSE,"CORTINA";#N/A,#N/A,FALSE,"LAJES";#N/A,#N/A,FALSE,"PILARES";#N/A,#N/A,FALSE,"VIGAS"}</definedName>
    <definedName name="mac" hidden="1">{#N/A,#N/A,FALSE,"ALVENARIA";#N/A,#N/A,FALSE,"BLOCOS";#N/A,#N/A,FALSE,"CINTAS";#N/A,#N/A,FALSE,"CORTINA";#N/A,#N/A,FALSE,"LAJES";#N/A,#N/A,FALSE,"PILARES";#N/A,#N/A,FALSE,"VIGAS"}</definedName>
    <definedName name="MACAHDO" localSheetId="3" hidden="1">{#N/A,#N/A,FALSE,"ALVENARIA";#N/A,#N/A,FALSE,"BLOCOS";#N/A,#N/A,FALSE,"CINTAS";#N/A,#N/A,FALSE,"CORTINA";#N/A,#N/A,FALSE,"LAJES";#N/A,#N/A,FALSE,"PILARES";#N/A,#N/A,FALSE,"VIGAS"}</definedName>
    <definedName name="MACAHDO" localSheetId="2" hidden="1">{#N/A,#N/A,FALSE,"ALVENARIA";#N/A,#N/A,FALSE,"BLOCOS";#N/A,#N/A,FALSE,"CINTAS";#N/A,#N/A,FALSE,"CORTINA";#N/A,#N/A,FALSE,"LAJES";#N/A,#N/A,FALSE,"PILARES";#N/A,#N/A,FALSE,"VIGAS"}</definedName>
    <definedName name="MACAHDO" localSheetId="1" hidden="1">{#N/A,#N/A,FALSE,"ALVENARIA";#N/A,#N/A,FALSE,"BLOCOS";#N/A,#N/A,FALSE,"CINTAS";#N/A,#N/A,FALSE,"CORTINA";#N/A,#N/A,FALSE,"LAJES";#N/A,#N/A,FALSE,"PILARES";#N/A,#N/A,FALSE,"VIGAS"}</definedName>
    <definedName name="MACAHDO" localSheetId="0" hidden="1">{#N/A,#N/A,FALSE,"ALVENARIA";#N/A,#N/A,FALSE,"BLOCOS";#N/A,#N/A,FALSE,"CINTAS";#N/A,#N/A,FALSE,"CORTINA";#N/A,#N/A,FALSE,"LAJES";#N/A,#N/A,FALSE,"PILARES";#N/A,#N/A,FALSE,"VIGAS"}</definedName>
    <definedName name="MACAHDO" hidden="1">{#N/A,#N/A,FALSE,"ALVENARIA";#N/A,#N/A,FALSE,"BLOCOS";#N/A,#N/A,FALSE,"CINTAS";#N/A,#N/A,FALSE,"CORTINA";#N/A,#N/A,FALSE,"LAJES";#N/A,#N/A,FALSE,"PILARES";#N/A,#N/A,FALSE,"VIGAS"}</definedName>
    <definedName name="MACHADO" localSheetId="3" hidden="1">{#N/A,#N/A,FALSE,"ALVENARIA";#N/A,#N/A,FALSE,"BLOCOS";#N/A,#N/A,FALSE,"CINTAS";#N/A,#N/A,FALSE,"CORTINA";#N/A,#N/A,FALSE,"LAJES";#N/A,#N/A,FALSE,"PILARES";#N/A,#N/A,FALSE,"VIGAS"}</definedName>
    <definedName name="MACHADO" localSheetId="2" hidden="1">{#N/A,#N/A,FALSE,"ALVENARIA";#N/A,#N/A,FALSE,"BLOCOS";#N/A,#N/A,FALSE,"CINTAS";#N/A,#N/A,FALSE,"CORTINA";#N/A,#N/A,FALSE,"LAJES";#N/A,#N/A,FALSE,"PILARES";#N/A,#N/A,FALSE,"VIGAS"}</definedName>
    <definedName name="MACHADO" localSheetId="1" hidden="1">{#N/A,#N/A,FALSE,"ALVENARIA";#N/A,#N/A,FALSE,"BLOCOS";#N/A,#N/A,FALSE,"CINTAS";#N/A,#N/A,FALSE,"CORTINA";#N/A,#N/A,FALSE,"LAJES";#N/A,#N/A,FALSE,"PILARES";#N/A,#N/A,FALSE,"VIGAS"}</definedName>
    <definedName name="MACHADO" localSheetId="0" hidden="1">{#N/A,#N/A,FALSE,"ALVENARIA";#N/A,#N/A,FALSE,"BLOCOS";#N/A,#N/A,FALSE,"CINTAS";#N/A,#N/A,FALSE,"CORTINA";#N/A,#N/A,FALSE,"LAJES";#N/A,#N/A,FALSE,"PILARES";#N/A,#N/A,FALSE,"VIGAS"}</definedName>
    <definedName name="MACHADO" hidden="1">{#N/A,#N/A,FALSE,"ALVENARIA";#N/A,#N/A,FALSE,"BLOCOS";#N/A,#N/A,FALSE,"CINTAS";#N/A,#N/A,FALSE,"CORTINA";#N/A,#N/A,FALSE,"LAJES";#N/A,#N/A,FALSE,"PILARES";#N/A,#N/A,FALSE,"VIGAS"}</definedName>
    <definedName name="MENU.CRONO" hidden="1">#N/A</definedName>
    <definedName name="MENU.CRONOPLE" hidden="1">#REF!</definedName>
    <definedName name="NCOMPOSICOES">4</definedName>
    <definedName name="NCOTACOES">15</definedName>
    <definedName name="noo" localSheetId="3" hidden="1">{#N/A,#N/A,FALSE,"ALVENARIA";#N/A,#N/A,FALSE,"BLOCOS";#N/A,#N/A,FALSE,"CINTAS";#N/A,#N/A,FALSE,"CORTINA";#N/A,#N/A,FALSE,"LAJES";#N/A,#N/A,FALSE,"PILARES";#N/A,#N/A,FALSE,"VIGAS"}</definedName>
    <definedName name="noo" localSheetId="2" hidden="1">{#N/A,#N/A,FALSE,"ALVENARIA";#N/A,#N/A,FALSE,"BLOCOS";#N/A,#N/A,FALSE,"CINTAS";#N/A,#N/A,FALSE,"CORTINA";#N/A,#N/A,FALSE,"LAJES";#N/A,#N/A,FALSE,"PILARES";#N/A,#N/A,FALSE,"VIGAS"}</definedName>
    <definedName name="noo" localSheetId="1" hidden="1">{#N/A,#N/A,FALSE,"ALVENARIA";#N/A,#N/A,FALSE,"BLOCOS";#N/A,#N/A,FALSE,"CINTAS";#N/A,#N/A,FALSE,"CORTINA";#N/A,#N/A,FALSE,"LAJES";#N/A,#N/A,FALSE,"PILARES";#N/A,#N/A,FALSE,"VIGAS"}</definedName>
    <definedName name="noo" localSheetId="0" hidden="1">{#N/A,#N/A,FALSE,"ALVENARIA";#N/A,#N/A,FALSE,"BLOCOS";#N/A,#N/A,FALSE,"CINTAS";#N/A,#N/A,FALSE,"CORTINA";#N/A,#N/A,FALSE,"LAJES";#N/A,#N/A,FALSE,"PILARES";#N/A,#N/A,FALSE,"VIGAS"}</definedName>
    <definedName name="noo" hidden="1">{#N/A,#N/A,FALSE,"ALVENARIA";#N/A,#N/A,FALSE,"BLOCOS";#N/A,#N/A,FALSE,"CINTAS";#N/A,#N/A,FALSE,"CORTINA";#N/A,#N/A,FALSE,"LAJES";#N/A,#N/A,FALSE,"PILARES";#N/A,#N/A,FALSE,"VIGAS"}</definedName>
    <definedName name="O" localSheetId="1">#REF!</definedName>
    <definedName name="O">#REF!</definedName>
    <definedName name="obra" localSheetId="3">#N/A</definedName>
    <definedName name="obra" localSheetId="2">#REF!</definedName>
    <definedName name="obra" localSheetId="1">#REF!</definedName>
    <definedName name="obra" localSheetId="0">#REF!</definedName>
    <definedName name="obra">#N/A</definedName>
    <definedName name="obra1" localSheetId="3">#N/A</definedName>
    <definedName name="obra1" localSheetId="2">#REF!</definedName>
    <definedName name="obra1" localSheetId="1">#REF!</definedName>
    <definedName name="obra1" localSheetId="0">#REF!</definedName>
    <definedName name="obra1">#N/A</definedName>
    <definedName name="obra2" localSheetId="3">#N/A</definedName>
    <definedName name="obra2" localSheetId="2">#REF!</definedName>
    <definedName name="obra2" localSheetId="1">#REF!</definedName>
    <definedName name="obra2" localSheetId="0">#REF!</definedName>
    <definedName name="obra2">#N/A</definedName>
    <definedName name="obra3" localSheetId="3">#N/A</definedName>
    <definedName name="obra3" localSheetId="2">#REF!</definedName>
    <definedName name="obra3" localSheetId="1">#REF!</definedName>
    <definedName name="obra3" localSheetId="0">#REF!</definedName>
    <definedName name="obra3">#N/A</definedName>
    <definedName name="obra4" localSheetId="3">#N/A</definedName>
    <definedName name="obra4" localSheetId="2">#REF!</definedName>
    <definedName name="obra4" localSheetId="1">#REF!</definedName>
    <definedName name="obra4" localSheetId="0">#REF!</definedName>
    <definedName name="obra4">#N/A</definedName>
    <definedName name="obra5" localSheetId="3">#N/A</definedName>
    <definedName name="obra5" localSheetId="2">#REF!</definedName>
    <definedName name="obra5" localSheetId="1">#REF!</definedName>
    <definedName name="obra5" localSheetId="0">#REF!</definedName>
    <definedName name="obra5">#N/A</definedName>
    <definedName name="OO" localSheetId="1">#REF!</definedName>
    <definedName name="OO">#REF!</definedName>
    <definedName name="orcamento" localSheetId="3" hidden="1">{#N/A,#N/A,FALSE,"ALVENARIA";#N/A,#N/A,FALSE,"BLOCOS";#N/A,#N/A,FALSE,"CINTAS";#N/A,#N/A,FALSE,"CORTINA";#N/A,#N/A,FALSE,"LAJES";#N/A,#N/A,FALSE,"PILARES";#N/A,#N/A,FALSE,"VIGAS"}</definedName>
    <definedName name="orcamento" localSheetId="2" hidden="1">{#N/A,#N/A,FALSE,"ALVENARIA";#N/A,#N/A,FALSE,"BLOCOS";#N/A,#N/A,FALSE,"CINTAS";#N/A,#N/A,FALSE,"CORTINA";#N/A,#N/A,FALSE,"LAJES";#N/A,#N/A,FALSE,"PILARES";#N/A,#N/A,FALSE,"VIGAS"}</definedName>
    <definedName name="orcamento" localSheetId="1" hidden="1">{#N/A,#N/A,FALSE,"ALVENARIA";#N/A,#N/A,FALSE,"BLOCOS";#N/A,#N/A,FALSE,"CINTAS";#N/A,#N/A,FALSE,"CORTINA";#N/A,#N/A,FALSE,"LAJES";#N/A,#N/A,FALSE,"PILARES";#N/A,#N/A,FALSE,"VIGAS"}</definedName>
    <definedName name="orcamento" localSheetId="0" hidden="1">{#N/A,#N/A,FALSE,"ALVENARIA";#N/A,#N/A,FALSE,"BLOCOS";#N/A,#N/A,FALSE,"CINTAS";#N/A,#N/A,FALSE,"CORTINA";#N/A,#N/A,FALSE,"LAJES";#N/A,#N/A,FALSE,"PILARES";#N/A,#N/A,FALSE,"VIGAS"}</definedName>
    <definedName name="orcamento" hidden="1">{#N/A,#N/A,FALSE,"ALVENARIA";#N/A,#N/A,FALSE,"BLOCOS";#N/A,#N/A,FALSE,"CINTAS";#N/A,#N/A,FALSE,"CORTINA";#N/A,#N/A,FALSE,"LAJES";#N/A,#N/A,FALSE,"PILARES";#N/A,#N/A,FALSE,"VIGAS"}</definedName>
    <definedName name="ORÇAMENTO.BancoRef" hidden="1">#N/A</definedName>
    <definedName name="ORÇAMENTO.CodBarra" localSheetId="2" hidden="1">IF(ORÇAMENTO.Fonte="Sinapi",SUBSTITUTE(SUBSTITUTE(ORÇAMENTO.Codigo,"/00","/"),"/0","/"),ORÇAMENTO.Codigo)</definedName>
    <definedName name="ORÇAMENTO.CodBarra" localSheetId="1" hidden="1">IF(ORÇAMENTO.Fonte="Sinapi",SUBSTITUTE(SUBSTITUTE(ORÇAMENTO.Codigo,"/00","/"),"/0","/"),ORÇAMENTO.Codigo)</definedName>
    <definedName name="ORÇAMENTO.CodBarra" hidden="1">IF(ORÇAMENTO.Fonte="Sinapi",SUBSTITUTE(SUBSTITUTE(ORÇAMENTO.Codigo,"/00","/"),"/0","/"),ORÇAMENTO.Codigo)</definedName>
    <definedName name="ORÇAMENTO.Codigo" hidden="1">#N/A</definedName>
    <definedName name="ORÇAMENTO.CustoUnitario" hidden="1">#N/A</definedName>
    <definedName name="ORÇAMENTO.Descricao" hidden="1">#N/A</definedName>
    <definedName name="ORÇAMENTO.Fonte" hidden="1">#N/A</definedName>
    <definedName name="ORÇAMENTO.ListaCrono" hidden="1">#N/A</definedName>
    <definedName name="ORÇAMENTO.MáximoListaCrono" localSheetId="2" hidden="1">MAX(ORÇAMENTO.ListaCrono)</definedName>
    <definedName name="ORÇAMENTO.MáximoListaCrono" localSheetId="1" hidden="1">MAX(ORÇAMENTO.ListaCrono)</definedName>
    <definedName name="ORÇAMENTO.MáximoListaCrono" hidden="1">MAX(ORÇAMENTO.ListaCrono)</definedName>
    <definedName name="ORÇAMENTO.Nivel" hidden="1">#N/A</definedName>
    <definedName name="ORÇAMENTO.OpcaoBDI" hidden="1">#N/A</definedName>
    <definedName name="ORÇAMENTO.PasteFormat1" hidden="1">#N/A</definedName>
    <definedName name="ORÇAMENTO.PasteFormat2" hidden="1">#N/A</definedName>
    <definedName name="ORÇAMENTO.PrecoUnitarioLicitado" hidden="1">#N/A</definedName>
    <definedName name="ORÇAMENTO.SumCPMANUAL" hidden="1">#N/A</definedName>
    <definedName name="ORÇAMENTO.SumINVMANUAL" hidden="1">#N/A</definedName>
    <definedName name="ORÇAMENTO.SumOUTROSMANUAL" hidden="1">#N/A</definedName>
    <definedName name="ORÇAMENTO.SumREPASSEMANUAL" localSheetId="2" hidden="1">ORÇAMENTO.SumINVMANUAL-ORÇAMENTO.SumCPMANUAL-ORÇAMENTO.SumOUTROSMANUAL</definedName>
    <definedName name="ORÇAMENTO.SumREPASSEMANUAL" localSheetId="1" hidden="1">ORÇAMENTO.SumINVMANUAL-ORÇAMENTO.SumCPMANUAL-ORÇAMENTO.SumOUTROSMANUAL</definedName>
    <definedName name="ORÇAMENTO.SumREPASSEMANUAL" hidden="1">ORÇAMENTO.SumINVMANUAL-ORÇAMENTO.SumCPMANUAL-ORÇAMENTO.SumOUTROSMANUAL</definedName>
    <definedName name="ORÇAMENTO.Unidade" hidden="1">#N/A</definedName>
    <definedName name="P.1" localSheetId="3">#N/A</definedName>
    <definedName name="P.1" localSheetId="2">#REF!</definedName>
    <definedName name="P.1" localSheetId="1">#REF!</definedName>
    <definedName name="P.1" localSheetId="0">#REF!</definedName>
    <definedName name="P.1">#N/A</definedName>
    <definedName name="P.10" localSheetId="3">#N/A</definedName>
    <definedName name="P.10" localSheetId="2">#REF!</definedName>
    <definedName name="P.10" localSheetId="1">#REF!</definedName>
    <definedName name="P.10" localSheetId="0">#REF!</definedName>
    <definedName name="P.10">#N/A</definedName>
    <definedName name="P.11" localSheetId="3">#N/A</definedName>
    <definedName name="P.11" localSheetId="2">#REF!</definedName>
    <definedName name="P.11" localSheetId="1">#REF!</definedName>
    <definedName name="P.11" localSheetId="0">#REF!</definedName>
    <definedName name="P.11">#N/A</definedName>
    <definedName name="P.12" localSheetId="3">#N/A</definedName>
    <definedName name="P.12" localSheetId="2">#REF!</definedName>
    <definedName name="P.12" localSheetId="1">#REF!</definedName>
    <definedName name="P.12" localSheetId="0">#REF!</definedName>
    <definedName name="P.12">#N/A</definedName>
    <definedName name="P.13" localSheetId="3">#N/A</definedName>
    <definedName name="P.13" localSheetId="2">#REF!</definedName>
    <definedName name="P.13" localSheetId="1">#REF!</definedName>
    <definedName name="P.13" localSheetId="0">#REF!</definedName>
    <definedName name="P.13">#N/A</definedName>
    <definedName name="P.14" localSheetId="3">#N/A</definedName>
    <definedName name="P.14" localSheetId="2">#REF!</definedName>
    <definedName name="P.14" localSheetId="1">#REF!</definedName>
    <definedName name="P.14" localSheetId="0">#REF!</definedName>
    <definedName name="P.14">#N/A</definedName>
    <definedName name="P.15" localSheetId="3">#N/A</definedName>
    <definedName name="P.15" localSheetId="2">#REF!</definedName>
    <definedName name="P.15" localSheetId="1">#REF!</definedName>
    <definedName name="P.15" localSheetId="0">#REF!</definedName>
    <definedName name="P.15">#N/A</definedName>
    <definedName name="P.2" localSheetId="3">#N/A</definedName>
    <definedName name="P.2" localSheetId="2">#REF!</definedName>
    <definedName name="P.2" localSheetId="1">#REF!</definedName>
    <definedName name="P.2" localSheetId="0">#REF!</definedName>
    <definedName name="P.2">#N/A</definedName>
    <definedName name="P.3" localSheetId="3">#N/A</definedName>
    <definedName name="P.3" localSheetId="2">#REF!</definedName>
    <definedName name="P.3" localSheetId="1">#REF!</definedName>
    <definedName name="P.3" localSheetId="0">#REF!</definedName>
    <definedName name="P.3">#N/A</definedName>
    <definedName name="P.4" localSheetId="3">#N/A</definedName>
    <definedName name="P.4" localSheetId="2">#REF!</definedName>
    <definedName name="P.4" localSheetId="1">#REF!</definedName>
    <definedName name="P.4" localSheetId="0">#REF!</definedName>
    <definedName name="P.4">#N/A</definedName>
    <definedName name="P.5" localSheetId="3">#N/A</definedName>
    <definedName name="P.5" localSheetId="2">#REF!</definedName>
    <definedName name="P.5" localSheetId="1">#REF!</definedName>
    <definedName name="P.5" localSheetId="0">#REF!</definedName>
    <definedName name="P.5">#N/A</definedName>
    <definedName name="P.6" localSheetId="3">#N/A</definedName>
    <definedName name="P.6" localSheetId="2">#REF!</definedName>
    <definedName name="P.6" localSheetId="1">#REF!</definedName>
    <definedName name="P.6" localSheetId="0">#REF!</definedName>
    <definedName name="P.6">#N/A</definedName>
    <definedName name="P.7" localSheetId="3">#N/A</definedName>
    <definedName name="P.7" localSheetId="2">#REF!</definedName>
    <definedName name="P.7" localSheetId="1">#REF!</definedName>
    <definedName name="P.7" localSheetId="0">#REF!</definedName>
    <definedName name="P.7">#N/A</definedName>
    <definedName name="P.8" localSheetId="3">#N/A</definedName>
    <definedName name="P.8" localSheetId="2">#REF!</definedName>
    <definedName name="P.8" localSheetId="1">#REF!</definedName>
    <definedName name="P.8" localSheetId="0">#REF!</definedName>
    <definedName name="P.8">#N/A</definedName>
    <definedName name="P.9" localSheetId="3">#N/A</definedName>
    <definedName name="P.9" localSheetId="2">#REF!</definedName>
    <definedName name="P.9" localSheetId="1">#REF!</definedName>
    <definedName name="P.9" localSheetId="0">#REF!</definedName>
    <definedName name="P.9">#N/A</definedName>
    <definedName name="Pedreiro_de_acabamento">'[1]INSUMOS'!$B$11</definedName>
    <definedName name="PLE.firstrow" hidden="1">#N/A</definedName>
    <definedName name="PLE.lastrow" hidden="1">#N/A</definedName>
    <definedName name="PLE.Medicao" hidden="1">#N/A</definedName>
    <definedName name="PLE.ValorDoEvento" hidden="1">#N/A</definedName>
    <definedName name="PO.ValoresBDI" hidden="1">#N/A</definedName>
    <definedName name="Popular" localSheetId="2" hidden="1">{#N/A,#N/A,FALSE,"Cronograma";#N/A,#N/A,FALSE,"Cronogr. 2"}</definedName>
    <definedName name="Popular" localSheetId="1" hidden="1">{#N/A,#N/A,FALSE,"Cronograma";#N/A,#N/A,FALSE,"Cronogr. 2"}</definedName>
    <definedName name="Popular" localSheetId="0" hidden="1">{#N/A,#N/A,FALSE,"Cronograma";#N/A,#N/A,FALSE,"Cronogr. 2"}</definedName>
    <definedName name="Popular" hidden="1">{#N/A,#N/A,FALSE,"Cronograma";#N/A,#N/A,FALSE,"Cronogr. 2"}</definedName>
    <definedName name="PP1.1" localSheetId="3">#N/A</definedName>
    <definedName name="PP1.1" localSheetId="2">#REF!</definedName>
    <definedName name="PP1.1" localSheetId="1">#REF!</definedName>
    <definedName name="PP1.1" localSheetId="0">#REF!</definedName>
    <definedName name="PP1.1">#N/A</definedName>
    <definedName name="PP1.10" localSheetId="3">#N/A</definedName>
    <definedName name="PP1.10" localSheetId="2">#REF!</definedName>
    <definedName name="PP1.10" localSheetId="1">#REF!</definedName>
    <definedName name="PP1.10" localSheetId="0">#REF!</definedName>
    <definedName name="PP1.10">#N/A</definedName>
    <definedName name="PP1.11" localSheetId="3">#N/A</definedName>
    <definedName name="PP1.11" localSheetId="2">#REF!</definedName>
    <definedName name="PP1.11" localSheetId="1">#REF!</definedName>
    <definedName name="PP1.11" localSheetId="0">#REF!</definedName>
    <definedName name="PP1.11">#N/A</definedName>
    <definedName name="PP1.12" localSheetId="3">#N/A</definedName>
    <definedName name="PP1.12" localSheetId="2">#REF!</definedName>
    <definedName name="PP1.12" localSheetId="1">#REF!</definedName>
    <definedName name="PP1.12" localSheetId="0">#REF!</definedName>
    <definedName name="PP1.12">#N/A</definedName>
    <definedName name="PP1.13" localSheetId="3">#N/A</definedName>
    <definedName name="PP1.13" localSheetId="2">#REF!</definedName>
    <definedName name="PP1.13" localSheetId="1">#REF!</definedName>
    <definedName name="PP1.13" localSheetId="0">#REF!</definedName>
    <definedName name="PP1.13">#N/A</definedName>
    <definedName name="PP1.14" localSheetId="3">#N/A</definedName>
    <definedName name="PP1.14" localSheetId="2">#REF!</definedName>
    <definedName name="PP1.14" localSheetId="1">#REF!</definedName>
    <definedName name="PP1.14" localSheetId="0">#REF!</definedName>
    <definedName name="PP1.14">#N/A</definedName>
    <definedName name="PP1.15" localSheetId="3">#N/A</definedName>
    <definedName name="PP1.15" localSheetId="2">#REF!</definedName>
    <definedName name="PP1.15" localSheetId="1">#REF!</definedName>
    <definedName name="PP1.15" localSheetId="0">#REF!</definedName>
    <definedName name="PP1.15">#N/A</definedName>
    <definedName name="PP1.2" localSheetId="3">#N/A</definedName>
    <definedName name="PP1.2" localSheetId="2">#REF!</definedName>
    <definedName name="PP1.2" localSheetId="1">#REF!</definedName>
    <definedName name="PP1.2" localSheetId="0">#REF!</definedName>
    <definedName name="PP1.2">#N/A</definedName>
    <definedName name="PP1.3" localSheetId="3">#N/A</definedName>
    <definedName name="PP1.3" localSheetId="2">#REF!</definedName>
    <definedName name="PP1.3" localSheetId="1">#REF!</definedName>
    <definedName name="PP1.3" localSheetId="0">#REF!</definedName>
    <definedName name="PP1.3">#N/A</definedName>
    <definedName name="PP1.4" localSheetId="3">#N/A</definedName>
    <definedName name="PP1.4" localSheetId="2">#REF!</definedName>
    <definedName name="PP1.4" localSheetId="1">#REF!</definedName>
    <definedName name="PP1.4" localSheetId="0">#REF!</definedName>
    <definedName name="PP1.4">#N/A</definedName>
    <definedName name="PP1.5" localSheetId="3">#N/A</definedName>
    <definedName name="PP1.5" localSheetId="2">#REF!</definedName>
    <definedName name="PP1.5" localSheetId="1">#REF!</definedName>
    <definedName name="PP1.5" localSheetId="0">#REF!</definedName>
    <definedName name="PP1.5">#N/A</definedName>
    <definedName name="PP1.6" localSheetId="3">#N/A</definedName>
    <definedName name="PP1.6" localSheetId="2">#REF!</definedName>
    <definedName name="PP1.6" localSheetId="1">#REF!</definedName>
    <definedName name="PP1.6" localSheetId="0">#REF!</definedName>
    <definedName name="PP1.6">#N/A</definedName>
    <definedName name="PP1.7" localSheetId="3">#N/A</definedName>
    <definedName name="PP1.7" localSheetId="2">#REF!</definedName>
    <definedName name="PP1.7" localSheetId="1">#REF!</definedName>
    <definedName name="PP1.7" localSheetId="0">#REF!</definedName>
    <definedName name="PP1.7">#N/A</definedName>
    <definedName name="PP1.8" localSheetId="3">#N/A</definedName>
    <definedName name="PP1.8" localSheetId="2">#REF!</definedName>
    <definedName name="PP1.8" localSheetId="1">#REF!</definedName>
    <definedName name="PP1.8" localSheetId="0">#REF!</definedName>
    <definedName name="PP1.8">#N/A</definedName>
    <definedName name="PP1.9" localSheetId="3">#N/A</definedName>
    <definedName name="PP1.9" localSheetId="2">#REF!</definedName>
    <definedName name="PP1.9" localSheetId="1">#REF!</definedName>
    <definedName name="PP1.9" localSheetId="0">#REF!</definedName>
    <definedName name="PP1.9">#N/A</definedName>
    <definedName name="Ps" localSheetId="2" hidden="1">{#N/A,#N/A,FALSE,"ALVENARIA";#N/A,#N/A,FALSE,"BLOCOS";#N/A,#N/A,FALSE,"CINTAS";#N/A,#N/A,FALSE,"CORTINA";#N/A,#N/A,FALSE,"LAJES";#N/A,#N/A,FALSE,"PILARES";#N/A,#N/A,FALSE,"VIGAS"}</definedName>
    <definedName name="Ps" localSheetId="1" hidden="1">{#N/A,#N/A,FALSE,"ALVENARIA";#N/A,#N/A,FALSE,"BLOCOS";#N/A,#N/A,FALSE,"CINTAS";#N/A,#N/A,FALSE,"CORTINA";#N/A,#N/A,FALSE,"LAJES";#N/A,#N/A,FALSE,"PILARES";#N/A,#N/A,FALSE,"VIGAS"}</definedName>
    <definedName name="Ps" hidden="1">{#N/A,#N/A,FALSE,"ALVENARIA";#N/A,#N/A,FALSE,"BLOCOS";#N/A,#N/A,FALSE,"CINTAS";#N/A,#N/A,FALSE,"CORTINA";#N/A,#N/A,FALSE,"LAJES";#N/A,#N/A,FALSE,"PILARES";#N/A,#N/A,FALSE,"VIGAS"}</definedName>
    <definedName name="QCI.CPManual" hidden="1">#N/A</definedName>
    <definedName name="QCI.DescManual" hidden="1">#N/A</definedName>
    <definedName name="QCI.Divisao" hidden="1">#N/A</definedName>
    <definedName name="QCI.ExisteManual" hidden="1">#N/A</definedName>
    <definedName name="QCI.InvManual" hidden="1">#N/A</definedName>
    <definedName name="QCI.ItemInvestimento" hidden="1">#N/A</definedName>
    <definedName name="QCI.LoteManual" hidden="1">#N/A</definedName>
    <definedName name="QCI.MaxCPManual" hidden="1">#N/A</definedName>
    <definedName name="QCI.MaxOUManual" hidden="1">#N/A</definedName>
    <definedName name="QCI.OutrosManual" hidden="1">#N/A</definedName>
    <definedName name="QCI.SubItemInvestimento" hidden="1">#N/A</definedName>
    <definedName name="QCI.SumCPMANUAL" hidden="1">#N/A</definedName>
    <definedName name="QCI.SumINVMANUAL" hidden="1">#N/A</definedName>
    <definedName name="QCI.SumOUTROSMANUAL" hidden="1">#N/A</definedName>
    <definedName name="QCI.SumREPASSEMANUAL" localSheetId="2" hidden="1">QCI.SumINVMANUAL-QCI.CPManual-QCI.OutrosManual</definedName>
    <definedName name="QCI.SumREPASSEMANUAL" localSheetId="1" hidden="1">QCI.SumINVMANUAL-QCI.CPManual-QCI.OutrosManual</definedName>
    <definedName name="QCI.SumREPASSEMANUAL" hidden="1">QCI.SumINVMANUAL-QCI.CPManual-QCI.OutrosManual</definedName>
    <definedName name="REFERENCIA.Descricao" hidden="1">#N/A</definedName>
    <definedName name="REFERENCIA.Desonerado" hidden="1">#N/A</definedName>
    <definedName name="REFERENCIA.NaoDesonerado" hidden="1">#N/A</definedName>
    <definedName name="REFERENCIA.Unidade" hidden="1">#N/A</definedName>
    <definedName name="RegimeExecucao" localSheetId="2" hidden="1">IF(OR(Import.RegimeExecução="",Import.RegimeExecução="Empreitada por Preço Global",Import.RegimeExecução="Empreitada Integral"),"Global","Unitário")</definedName>
    <definedName name="RegimeExecucao" localSheetId="1" hidden="1">IF(OR(Import.RegimeExecução="",Import.RegimeExecução="Empreitada por Preço Global",Import.RegimeExecução="Empreitada Integral"),"Global","Unitário")</definedName>
    <definedName name="RegimeExecucao" hidden="1">IF(OR(Import.RegimeExecução="",Import.RegimeExecução="Empreitada por Preço Global",Import.RegimeExecução="Empreitada Integral"),"Global","Unitário")</definedName>
    <definedName name="rio" localSheetId="2" hidden="1">{#N/A,#N/A,FALSE,"Cronograma";#N/A,#N/A,FALSE,"Cronogr. 2"}</definedName>
    <definedName name="rio" localSheetId="1" hidden="1">{#N/A,#N/A,FALSE,"Cronograma";#N/A,#N/A,FALSE,"Cronogr. 2"}</definedName>
    <definedName name="rio" localSheetId="0" hidden="1">{#N/A,#N/A,FALSE,"Cronograma";#N/A,#N/A,FALSE,"Cronogr. 2"}</definedName>
    <definedName name="rio" hidden="1">{#N/A,#N/A,FALSE,"Cronograma";#N/A,#N/A,FALSE,"Cronogr. 2"}</definedName>
    <definedName name="RRE.MaxCPAcum" hidden="1">#N/A</definedName>
    <definedName name="RRE.MaxCPAnt" hidden="1">#N/A</definedName>
    <definedName name="RRE.MaxOUAcum" hidden="1">#N/A</definedName>
    <definedName name="RRE.MaxOUAnt" hidden="1">#N/A</definedName>
    <definedName name="RRE.Numero" hidden="1">#N/A</definedName>
    <definedName name="RRE.VIMeta" hidden="1">#N/A</definedName>
    <definedName name="SENHAGT" hidden="1">"PM3CAIXA"</definedName>
    <definedName name="SomaAgrup" hidden="1">#N/A</definedName>
    <definedName name="SomaAgrupBM" hidden="1">#N/A</definedName>
    <definedName name="ss" localSheetId="2" hidden="1">{#N/A,#N/A,FALSE,"Cronograma";#N/A,#N/A,FALSE,"Cronogr. 2"}</definedName>
    <definedName name="ss" localSheetId="1" hidden="1">{#N/A,#N/A,FALSE,"Cronograma";#N/A,#N/A,FALSE,"Cronogr. 2"}</definedName>
    <definedName name="ss" localSheetId="0" hidden="1">{#N/A,#N/A,FALSE,"Cronograma";#N/A,#N/A,FALSE,"Cronogr. 2"}</definedName>
    <definedName name="ss" hidden="1">{#N/A,#N/A,FALSE,"Cronograma";#N/A,#N/A,FALSE,"Cronogr. 2"}</definedName>
    <definedName name="sub1">#REF!</definedName>
    <definedName name="sub2">#REF!</definedName>
    <definedName name="sub3">#REF!</definedName>
    <definedName name="T.1" localSheetId="3">#N/A</definedName>
    <definedName name="T.1" localSheetId="2">#REF!</definedName>
    <definedName name="T.1" localSheetId="1">#REF!</definedName>
    <definedName name="T.1" localSheetId="0">#REF!</definedName>
    <definedName name="T.1">#N/A</definedName>
    <definedName name="T.10" localSheetId="3">#N/A</definedName>
    <definedName name="T.10" localSheetId="2">#REF!</definedName>
    <definedName name="T.10" localSheetId="1">#REF!</definedName>
    <definedName name="T.10" localSheetId="0">#REF!</definedName>
    <definedName name="T.10">#N/A</definedName>
    <definedName name="T.11" localSheetId="3">#N/A</definedName>
    <definedName name="T.11" localSheetId="2">#REF!</definedName>
    <definedName name="T.11" localSheetId="1">#REF!</definedName>
    <definedName name="T.11" localSheetId="0">#REF!</definedName>
    <definedName name="T.11">#N/A</definedName>
    <definedName name="T.12" localSheetId="3">#N/A</definedName>
    <definedName name="T.12" localSheetId="2">#REF!</definedName>
    <definedName name="T.12" localSheetId="1">#REF!</definedName>
    <definedName name="T.12" localSheetId="0">#REF!</definedName>
    <definedName name="T.12">#N/A</definedName>
    <definedName name="T.13" localSheetId="3">#N/A</definedName>
    <definedName name="T.13" localSheetId="2">#REF!</definedName>
    <definedName name="T.13" localSheetId="1">#REF!</definedName>
    <definedName name="T.13" localSheetId="0">#REF!</definedName>
    <definedName name="T.13">#N/A</definedName>
    <definedName name="T.14" localSheetId="3">#N/A</definedName>
    <definedName name="T.14" localSheetId="2">#REF!</definedName>
    <definedName name="T.14" localSheetId="1">#REF!</definedName>
    <definedName name="T.14" localSheetId="0">#REF!</definedName>
    <definedName name="T.14">#N/A</definedName>
    <definedName name="T.15" localSheetId="3">#N/A</definedName>
    <definedName name="T.15" localSheetId="2">#REF!</definedName>
    <definedName name="T.15" localSheetId="1">#REF!</definedName>
    <definedName name="T.15" localSheetId="0">#REF!</definedName>
    <definedName name="T.15">#N/A</definedName>
    <definedName name="T.2" localSheetId="3">#N/A</definedName>
    <definedName name="T.2" localSheetId="2">#REF!</definedName>
    <definedName name="T.2" localSheetId="1">#REF!</definedName>
    <definedName name="T.2" localSheetId="0">#REF!</definedName>
    <definedName name="T.2">#N/A</definedName>
    <definedName name="T.3" localSheetId="3">#N/A</definedName>
    <definedName name="T.3" localSheetId="2">#REF!</definedName>
    <definedName name="T.3" localSheetId="1">#REF!</definedName>
    <definedName name="T.3" localSheetId="0">#REF!</definedName>
    <definedName name="T.3">#N/A</definedName>
    <definedName name="T.4" localSheetId="3">#N/A</definedName>
    <definedName name="T.4" localSheetId="2">#REF!</definedName>
    <definedName name="T.4" localSheetId="1">#REF!</definedName>
    <definedName name="T.4" localSheetId="0">#REF!</definedName>
    <definedName name="T.4">#N/A</definedName>
    <definedName name="T.5" localSheetId="3">#N/A</definedName>
    <definedName name="T.5" localSheetId="2">#REF!</definedName>
    <definedName name="T.5" localSheetId="1">#REF!</definedName>
    <definedName name="T.5" localSheetId="0">#REF!</definedName>
    <definedName name="T.5">#N/A</definedName>
    <definedName name="T.6" localSheetId="3">#N/A</definedName>
    <definedName name="T.6" localSheetId="2">#REF!</definedName>
    <definedName name="T.6" localSheetId="1">#REF!</definedName>
    <definedName name="T.6" localSheetId="0">#REF!</definedName>
    <definedName name="T.6">#N/A</definedName>
    <definedName name="T.7" localSheetId="3">#N/A</definedName>
    <definedName name="T.7" localSheetId="2">#REF!</definedName>
    <definedName name="T.7" localSheetId="1">#REF!</definedName>
    <definedName name="T.7" localSheetId="0">#REF!</definedName>
    <definedName name="T.7">#N/A</definedName>
    <definedName name="T.8" localSheetId="3">#N/A</definedName>
    <definedName name="T.8" localSheetId="2">#REF!</definedName>
    <definedName name="T.8" localSheetId="1">#REF!</definedName>
    <definedName name="T.8" localSheetId="0">#REF!</definedName>
    <definedName name="T.8">#N/A</definedName>
    <definedName name="T.9" localSheetId="3">#N/A</definedName>
    <definedName name="T.9" localSheetId="2">#REF!</definedName>
    <definedName name="T.9" localSheetId="1">#REF!</definedName>
    <definedName name="T.9" localSheetId="0">#REF!</definedName>
    <definedName name="T.9">#N/A</definedName>
    <definedName name="TIPOORCAMENTO" localSheetId="2" hidden="1">#N/A</definedName>
    <definedName name="TIPOORCAMENTO" localSheetId="1" hidden="1">#N/A</definedName>
    <definedName name="TIPOORCAMENTO" localSheetId="0" hidden="1">#N/A</definedName>
    <definedName name="TIPOORCAMENTO" hidden="1">IF(VALUE('[2]MENU'!$O$3)=2,"Licitado","Proposto")</definedName>
    <definedName name="_xlnm.Print_Titles" localSheetId="0">'PLANILHA EMPRESA'!$B:$J,'PLANILHA EMPRESA'!$1:$10</definedName>
    <definedName name="TOT.P" localSheetId="3">#N/A</definedName>
    <definedName name="TOT.P" localSheetId="2">#REF!</definedName>
    <definedName name="TOT.P" localSheetId="1">#REF!</definedName>
    <definedName name="TOT.P" localSheetId="0">#REF!</definedName>
    <definedName name="TOT.P">#N/A</definedName>
    <definedName name="TOT1.P" localSheetId="3">#N/A</definedName>
    <definedName name="TOT1.P" localSheetId="2">#REF!</definedName>
    <definedName name="TOT1.P" localSheetId="1">#REF!</definedName>
    <definedName name="TOT1.P" localSheetId="0">#REF!</definedName>
    <definedName name="TOT1.P">#N/A</definedName>
    <definedName name="TT.1" localSheetId="3">#N/A</definedName>
    <definedName name="TT.1" localSheetId="2">#REF!</definedName>
    <definedName name="TT.1" localSheetId="1">#REF!</definedName>
    <definedName name="TT.1" localSheetId="0">#REF!</definedName>
    <definedName name="TT.1">#N/A</definedName>
    <definedName name="TT.10" localSheetId="3">#N/A</definedName>
    <definedName name="TT.10" localSheetId="2">#REF!</definedName>
    <definedName name="TT.10" localSheetId="1">#REF!</definedName>
    <definedName name="TT.10" localSheetId="0">#REF!</definedName>
    <definedName name="TT.10">#N/A</definedName>
    <definedName name="TT.11" localSheetId="3">#N/A</definedName>
    <definedName name="TT.11" localSheetId="2">#REF!</definedName>
    <definedName name="TT.11" localSheetId="1">#REF!</definedName>
    <definedName name="TT.11" localSheetId="0">#REF!</definedName>
    <definedName name="TT.11">#N/A</definedName>
    <definedName name="TT.12" localSheetId="3">#N/A</definedName>
    <definedName name="TT.12" localSheetId="2">#REF!</definedName>
    <definedName name="TT.12" localSheetId="1">#REF!</definedName>
    <definedName name="TT.12" localSheetId="0">#REF!</definedName>
    <definedName name="TT.12">#N/A</definedName>
    <definedName name="TT.13" localSheetId="3">#N/A</definedName>
    <definedName name="TT.13" localSheetId="2">#REF!</definedName>
    <definedName name="TT.13" localSheetId="1">#REF!</definedName>
    <definedName name="TT.13" localSheetId="0">#REF!</definedName>
    <definedName name="TT.13">#N/A</definedName>
    <definedName name="TT.14" localSheetId="3">#N/A</definedName>
    <definedName name="TT.14" localSheetId="2">#REF!</definedName>
    <definedName name="TT.14" localSheetId="1">#REF!</definedName>
    <definedName name="TT.14" localSheetId="0">#REF!</definedName>
    <definedName name="TT.14">#N/A</definedName>
    <definedName name="TT.15" localSheetId="3">#N/A</definedName>
    <definedName name="TT.15" localSheetId="2">#REF!</definedName>
    <definedName name="TT.15" localSheetId="1">#REF!</definedName>
    <definedName name="TT.15" localSheetId="0">#REF!</definedName>
    <definedName name="TT.15">#N/A</definedName>
    <definedName name="TT.2" localSheetId="3">#N/A</definedName>
    <definedName name="TT.2" localSheetId="2">#REF!</definedName>
    <definedName name="TT.2" localSheetId="1">#REF!</definedName>
    <definedName name="TT.2" localSheetId="0">#REF!</definedName>
    <definedName name="TT.2">#N/A</definedName>
    <definedName name="TT.3" localSheetId="3">#N/A</definedName>
    <definedName name="TT.3" localSheetId="2">#REF!</definedName>
    <definedName name="TT.3" localSheetId="1">#REF!</definedName>
    <definedName name="TT.3" localSheetId="0">#REF!</definedName>
    <definedName name="TT.3">#N/A</definedName>
    <definedName name="TT.4" localSheetId="3">#N/A</definedName>
    <definedName name="TT.4" localSheetId="2">#REF!</definedName>
    <definedName name="TT.4" localSheetId="1">#REF!</definedName>
    <definedName name="TT.4" localSheetId="0">#REF!</definedName>
    <definedName name="TT.4">#N/A</definedName>
    <definedName name="TT.5" localSheetId="3">#N/A</definedName>
    <definedName name="TT.5" localSheetId="2">#REF!</definedName>
    <definedName name="TT.5" localSheetId="1">#REF!</definedName>
    <definedName name="TT.5" localSheetId="0">#REF!</definedName>
    <definedName name="TT.5">#N/A</definedName>
    <definedName name="TT.6" localSheetId="3">#N/A</definedName>
    <definedName name="TT.6" localSheetId="2">#REF!</definedName>
    <definedName name="TT.6" localSheetId="1">#REF!</definedName>
    <definedName name="TT.6" localSheetId="0">#REF!</definedName>
    <definedName name="TT.6">#N/A</definedName>
    <definedName name="TT.7" localSheetId="3">#N/A</definedName>
    <definedName name="TT.7" localSheetId="2">#REF!</definedName>
    <definedName name="TT.7" localSheetId="1">#REF!</definedName>
    <definedName name="TT.7" localSheetId="0">#REF!</definedName>
    <definedName name="TT.7">#N/A</definedName>
    <definedName name="TT.8" localSheetId="3">#N/A</definedName>
    <definedName name="TT.8" localSheetId="2">#REF!</definedName>
    <definedName name="TT.8" localSheetId="1">#REF!</definedName>
    <definedName name="TT.8" localSheetId="0">#REF!</definedName>
    <definedName name="TT.8">#N/A</definedName>
    <definedName name="TT.9" localSheetId="3">#N/A</definedName>
    <definedName name="TT.9" localSheetId="2">#REF!</definedName>
    <definedName name="TT.9" localSheetId="1">#REF!</definedName>
    <definedName name="TT.9" localSheetId="0">#REF!</definedName>
    <definedName name="TT.9">#N/A</definedName>
    <definedName name="Versao" hidden="1">#N/A</definedName>
    <definedName name="VTOTAL1" hidden="1">#N/A</definedName>
    <definedName name="VTOTALBM" hidden="1">#N/A</definedName>
    <definedName name="wrn.Cronograma." localSheetId="2" hidden="1">{#N/A,#N/A,FALSE,"Cronograma";#N/A,#N/A,FALSE,"Cronogr. 2"}</definedName>
    <definedName name="wrn.Cronograma." localSheetId="1" hidden="1">{#N/A,#N/A,FALSE,"Cronograma";#N/A,#N/A,FALSE,"Cronogr. 2"}</definedName>
    <definedName name="wrn.Cronograma." localSheetId="0" hidden="1">{#N/A,#N/A,FALSE,"Cronograma";#N/A,#N/A,FALSE,"Cronogr. 2"}</definedName>
    <definedName name="wrn.Cronograma." hidden="1">{#N/A,#N/A,FALSE,"Cronograma";#N/A,#N/A,FALSE,"Cronogr. 2"}</definedName>
    <definedName name="wrn.GERAL." localSheetId="2" hidden="1">{#N/A,#N/A,FALSE,"ET-CAPA";#N/A,#N/A,FALSE,"ET-PAG1";#N/A,#N/A,FALSE,"ET-PAG2";#N/A,#N/A,FALSE,"ET-PAG3";#N/A,#N/A,FALSE,"ET-PAG4";#N/A,#N/A,FALSE,"ET-PAG5"}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mode_lev.xls." localSheetId="3" hidden="1">{#N/A,#N/A,FALSE,"ALVENARIA";#N/A,#N/A,FALSE,"BLOCOS";#N/A,#N/A,FALSE,"CINTAS";#N/A,#N/A,FALSE,"CORTINA";#N/A,#N/A,FALSE,"LAJES";#N/A,#N/A,FALSE,"PILARES";#N/A,#N/A,FALSE,"VIGAS"}</definedName>
    <definedName name="wrn.mode_lev.xls." localSheetId="2" hidden="1">{#N/A,#N/A,FALSE,"ALVENARIA";#N/A,#N/A,FALSE,"BLOCOS";#N/A,#N/A,FALSE,"CINTAS";#N/A,#N/A,FALSE,"CORTINA";#N/A,#N/A,FALSE,"LAJES";#N/A,#N/A,FALSE,"PILARES";#N/A,#N/A,FALSE,"VIGAS"}</definedName>
    <definedName name="wrn.mode_lev.xls." localSheetId="1" hidden="1">{#N/A,#N/A,FALSE,"ALVENARIA";#N/A,#N/A,FALSE,"BLOCOS";#N/A,#N/A,FALSE,"CINTAS";#N/A,#N/A,FALSE,"CORTINA";#N/A,#N/A,FALSE,"LAJES";#N/A,#N/A,FALSE,"PILARES";#N/A,#N/A,FALSE,"VIGAS"}</definedName>
    <definedName name="wrn.mode_lev.xls." localSheetId="0" hidden="1">{#N/A,#N/A,FALSE,"ALVENARIA";#N/A,#N/A,FALSE,"BLOCOS";#N/A,#N/A,FALSE,"CINTAS";#N/A,#N/A,FALSE,"CORTINA";#N/A,#N/A,FALSE,"LAJES";#N/A,#N/A,FALSE,"PILARES";#N/A,#N/A,FALSE,"VIGAS"}</definedName>
    <definedName name="wrn.mode_lev.xls." hidden="1">{#N/A,#N/A,FALSE,"ALVENARIA";#N/A,#N/A,FALSE,"BLOCOS";#N/A,#N/A,FALSE,"CINTAS";#N/A,#N/A,FALSE,"CORTINA";#N/A,#N/A,FALSE,"LAJES";#N/A,#N/A,FALSE,"PILARES";#N/A,#N/A,FALSE,"VIGAS"}</definedName>
    <definedName name="wrn.PENDENCIAS." localSheetId="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localSheetId="0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x" localSheetId="3" hidden="1">{#N/A,#N/A,FALSE,"ALVENARIA";#N/A,#N/A,FALSE,"BLOCOS";#N/A,#N/A,FALSE,"CINTAS";#N/A,#N/A,FALSE,"CORTINA";#N/A,#N/A,FALSE,"LAJES";#N/A,#N/A,FALSE,"PILARES";#N/A,#N/A,FALSE,"VIGAS"}</definedName>
    <definedName name="x" localSheetId="2" hidden="1">{#N/A,#N/A,FALSE,"ALVENARIA";#N/A,#N/A,FALSE,"BLOCOS";#N/A,#N/A,FALSE,"CINTAS";#N/A,#N/A,FALSE,"CORTINA";#N/A,#N/A,FALSE,"LAJES";#N/A,#N/A,FALSE,"PILARES";#N/A,#N/A,FALSE,"VIGAS"}</definedName>
    <definedName name="x" localSheetId="1" hidden="1">{#N/A,#N/A,FALSE,"ALVENARIA";#N/A,#N/A,FALSE,"BLOCOS";#N/A,#N/A,FALSE,"CINTAS";#N/A,#N/A,FALSE,"CORTINA";#N/A,#N/A,FALSE,"LAJES";#N/A,#N/A,FALSE,"PILARES";#N/A,#N/A,FALSE,"VIGAS"}</definedName>
    <definedName name="x" localSheetId="0" hidden="1">{#N/A,#N/A,FALSE,"ALVENARIA";#N/A,#N/A,FALSE,"BLOCOS";#N/A,#N/A,FALSE,"CINTAS";#N/A,#N/A,FALSE,"CORTINA";#N/A,#N/A,FALSE,"LAJES";#N/A,#N/A,FALSE,"PILARES";#N/A,#N/A,FALSE,"VIGAS"}</definedName>
    <definedName name="x" hidden="1">{#N/A,#N/A,FALSE,"ALVENARIA";#N/A,#N/A,FALSE,"BLOCOS";#N/A,#N/A,FALSE,"CINTAS";#N/A,#N/A,FALSE,"CORTINA";#N/A,#N/A,FALSE,"LAJES";#N/A,#N/A,FALSE,"PILARES";#N/A,#N/A,FALSE,"VIGAS"}</definedName>
  </definedNames>
  <calcPr fullCalcOnLoad="1"/>
</workbook>
</file>

<file path=xl/comments1.xml><?xml version="1.0" encoding="utf-8"?>
<comments xmlns="http://schemas.openxmlformats.org/spreadsheetml/2006/main">
  <authors>
    <author>•Leandro Santana .</author>
  </authors>
  <commentList>
    <comment ref="B1" authorId="0">
      <text>
        <r>
          <rPr>
            <sz val="9"/>
            <rFont val="Segoe UI"/>
            <family val="2"/>
          </rPr>
          <t xml:space="preserve">Inserir Timbre através de imagem.
</t>
        </r>
      </text>
    </comment>
  </commentList>
</comments>
</file>

<file path=xl/sharedStrings.xml><?xml version="1.0" encoding="utf-8"?>
<sst xmlns="http://schemas.openxmlformats.org/spreadsheetml/2006/main" count="437" uniqueCount="235">
  <si>
    <t>ITEM</t>
  </si>
  <si>
    <t>CÓDIGO</t>
  </si>
  <si>
    <t>UNID.</t>
  </si>
  <si>
    <t>CRONOGRAMA FÍSICO-FINANCEIRO GLOBAL</t>
  </si>
  <si>
    <t>1 - IDENTIFICAÇÃO</t>
  </si>
  <si>
    <t xml:space="preserve">DISCRIMINAÇÃO  </t>
  </si>
  <si>
    <t>VALOR DOS SERVIÇOS</t>
  </si>
  <si>
    <t>PESO %</t>
  </si>
  <si>
    <t>SERVIÇOS A EXECUTAR</t>
  </si>
  <si>
    <t>MÊS 01</t>
  </si>
  <si>
    <t>MÊS 02</t>
  </si>
  <si>
    <t>MÊS 03</t>
  </si>
  <si>
    <t>MÊS 04</t>
  </si>
  <si>
    <t>SIMPL.%</t>
  </si>
  <si>
    <t>ACUM. %</t>
  </si>
  <si>
    <t>FONTE</t>
  </si>
  <si>
    <t>QUANT.</t>
  </si>
  <si>
    <t xml:space="preserve">LOCAL: </t>
  </si>
  <si>
    <t xml:space="preserve">OBJETO: </t>
  </si>
  <si>
    <t>MUNICÍPIO/UF:</t>
  </si>
  <si>
    <t>TOTAL EM PERCENTUAL:</t>
  </si>
  <si>
    <t>TOTAL EM REAIS:</t>
  </si>
  <si>
    <t>M</t>
  </si>
  <si>
    <t>M2</t>
  </si>
  <si>
    <t>M3</t>
  </si>
  <si>
    <t>M3XKM</t>
  </si>
  <si>
    <t>SETOP</t>
  </si>
  <si>
    <t>[TIMBRE DA EMPRESA]</t>
  </si>
  <si>
    <t>[nome do engenheiro Responsável Técnico da empresa]</t>
  </si>
  <si>
    <t>[nome do Representante Legal da empresa]</t>
  </si>
  <si>
    <t>ENGENHEIRO CIVIL</t>
  </si>
  <si>
    <t>REPRESENTANTE LEGAL</t>
  </si>
  <si>
    <t>CREA XXXXXX/D</t>
  </si>
  <si>
    <t>SINAPI</t>
  </si>
  <si>
    <t>93565</t>
  </si>
  <si>
    <t>ENGENHEIRO CIVIL DE OBRA JUNIOR COM ENCARGOS COMPLEMENTARES</t>
  </si>
  <si>
    <t>MES</t>
  </si>
  <si>
    <t>Composição</t>
  </si>
  <si>
    <t>95877</t>
  </si>
  <si>
    <t>TRANSPORTE COM CAMINHÃO BASCULANTE DE 18 M³, EM VIA URBANA PAVIMENTADA, DMT ATÉ 30 KM (UNIDADE: M3XKM). AF_07/2020</t>
  </si>
  <si>
    <t>UN</t>
  </si>
  <si>
    <t>07</t>
  </si>
  <si>
    <t>08</t>
  </si>
  <si>
    <t>ED-48334</t>
  </si>
  <si>
    <t>TAMPA EM CONCRETO COM FCK 15MPA, MOLDADA IN LOCO, PARA CANALETA COM LARGURA 30CM, ESP. 8CM, INCLUSIVE ARMAÇÃO CA-50 DIÂMETRO (6,3MM)</t>
  </si>
  <si>
    <t>94273</t>
  </si>
  <si>
    <t>ASSENTAMENTO DE GUIA (MEIO-FIO) EM TRECHO RETO, CONFECCIONADA EM CONCRETO PRÉ-FABRICADO, DIMENSÕES 100X15X13X30 CM (COMPRIMENTO X BASE INFERIOR X BASE SUPERIOR X ALTURA), PARA VIAS URBANAS (USO VIÁRIO). AF_06/2016</t>
  </si>
  <si>
    <t>ED-15226</t>
  </si>
  <si>
    <t>PISO PODOTÁTIL DE CONCRETO, ALERTA, APLICADO EM PISO (20X20CM) COM JUNTA SECA, COR VERMELHO/AMARELO, ASSENTAMENTO COM ARGAMASSA INDUSTRIALIZADA, INCLUSIVE FORNECIMENTO E INSTALAÇÃO</t>
  </si>
  <si>
    <t>ED-15227</t>
  </si>
  <si>
    <t>PISO PODOTÁTIL DE CONCRETO, DIRECIONAL, APLICADO EM PISO (20X20CM) COM JUNTA SECA, COR VERMELHO/AMARELO, ASSENTAMENTO COM ARGAMASSA INDUSTRIALIZADA, INCLUSIVE FORNECIMENTO E INSTALAÇÃO</t>
  </si>
  <si>
    <t>SUDECAP</t>
  </si>
  <si>
    <t>04</t>
  </si>
  <si>
    <t>05</t>
  </si>
  <si>
    <t>PLANILHA ORÇAMENTÁRIA DE CUSTOS</t>
  </si>
  <si>
    <t xml:space="preserve">PREFEITURA: </t>
  </si>
  <si>
    <t>GESTOR:</t>
  </si>
  <si>
    <t>MDR</t>
  </si>
  <si>
    <t>FRENTES DE OBRA</t>
  </si>
  <si>
    <t>Nº OPERAÇÃO - OGU:</t>
  </si>
  <si>
    <t xml:space="preserve">DATA DA PLANILHA: </t>
  </si>
  <si>
    <t>Número da Frente de Obra</t>
  </si>
  <si>
    <t>VALOR TOTAL DE SERVIÇO POR FRENTE DE OBRA</t>
  </si>
  <si>
    <t>DATA-BASE:</t>
  </si>
  <si>
    <t>REGIME DE EXECUÇÃO: Empreitada Global</t>
  </si>
  <si>
    <t>(    )</t>
  </si>
  <si>
    <t>(  X  )</t>
  </si>
  <si>
    <t>BDI-1</t>
  </si>
  <si>
    <t>BDI-2</t>
  </si>
  <si>
    <t>Eventos</t>
  </si>
  <si>
    <t>Agrupador de Serviços</t>
  </si>
  <si>
    <t>VALOR TOTAL POR SERVIÇO</t>
  </si>
  <si>
    <t>Nível</t>
  </si>
  <si>
    <t>DESCRIÇÃO</t>
  </si>
  <si>
    <t>PREÇO UNITÁRIO S/ BDI</t>
  </si>
  <si>
    <t>PREÇO UNITÁRIO C/ BDI</t>
  </si>
  <si>
    <t>PREÇO TOTAL</t>
  </si>
  <si>
    <t>VALOR UNITÁRIO DE REFERÊNCIA</t>
  </si>
  <si>
    <t>QUILOMBO</t>
  </si>
  <si>
    <t>Numero do Evento</t>
  </si>
  <si>
    <t>Nome do evento</t>
  </si>
  <si>
    <t>Macro Serviço</t>
  </si>
  <si>
    <t>Meta</t>
  </si>
  <si>
    <t>1.</t>
  </si>
  <si>
    <t>Nível 2</t>
  </si>
  <si>
    <t>1.1.</t>
  </si>
  <si>
    <t>Serviços Preliminares</t>
  </si>
  <si>
    <t>Serviço</t>
  </si>
  <si>
    <t>1.1.1.</t>
  </si>
  <si>
    <t>1.2.</t>
  </si>
  <si>
    <t>Administração Local</t>
  </si>
  <si>
    <t/>
  </si>
  <si>
    <t>1.2.1.</t>
  </si>
  <si>
    <t>1.3.</t>
  </si>
  <si>
    <t>1.3.1.</t>
  </si>
  <si>
    <t>1.4.</t>
  </si>
  <si>
    <t>1.4.1.</t>
  </si>
  <si>
    <t>1.4.2.</t>
  </si>
  <si>
    <t>1.5.</t>
  </si>
  <si>
    <t>1.5.1.</t>
  </si>
  <si>
    <t>1.5.2.</t>
  </si>
  <si>
    <t>1.6.</t>
  </si>
  <si>
    <t>1.6.1.</t>
  </si>
  <si>
    <t>1.6.2.</t>
  </si>
  <si>
    <t>1.7.</t>
  </si>
  <si>
    <t>1.7.1.</t>
  </si>
  <si>
    <t>1.7.2.</t>
  </si>
  <si>
    <t>1.8.</t>
  </si>
  <si>
    <t>1.8.1.</t>
  </si>
  <si>
    <t>1.8.2.</t>
  </si>
  <si>
    <t>1.8.3.</t>
  </si>
  <si>
    <t>1.8.4.</t>
  </si>
  <si>
    <t>1.8.5.</t>
  </si>
  <si>
    <t>VALOR TOTAL DA FRENTE DE OBRA</t>
  </si>
  <si>
    <t>[TIMBRE EMPRESA]</t>
  </si>
  <si>
    <t>Cronograma Previsto - PLE</t>
  </si>
  <si>
    <t>N° dos eventos</t>
  </si>
  <si>
    <t>Títulos dos Eventos</t>
  </si>
  <si>
    <t>Informe Abaixo o NUMERO DO PERÍODO em que os eventos serão concluidos</t>
  </si>
  <si>
    <t>Empresa</t>
  </si>
  <si>
    <t>Agrupadores de Eventos</t>
  </si>
  <si>
    <t>Frente de obra</t>
  </si>
  <si>
    <t>Valor Total do Evento</t>
  </si>
  <si>
    <t>Valor Total:</t>
  </si>
  <si>
    <t>Nome Empresa</t>
  </si>
  <si>
    <t>01</t>
  </si>
  <si>
    <t>06</t>
  </si>
  <si>
    <t>1.8.6.</t>
  </si>
  <si>
    <t>1.8.7.</t>
  </si>
  <si>
    <t>1.9.</t>
  </si>
  <si>
    <t>1.9.1.</t>
  </si>
  <si>
    <t>03</t>
  </si>
  <si>
    <t>1.9.2.</t>
  </si>
  <si>
    <t>1.9.3.</t>
  </si>
  <si>
    <t>1.9.4.</t>
  </si>
  <si>
    <t>1.10.</t>
  </si>
  <si>
    <t>1.10.1.</t>
  </si>
  <si>
    <t>19.22.04</t>
  </si>
  <si>
    <t>ALTEAMENTO DE TAMPAO DE PV EM ATE 20 CM</t>
  </si>
  <si>
    <t>PAVIMENTAÇÃO E ADEQUAÇÃO DE VIA DA AVENIDA SANITÁRIA</t>
  </si>
  <si>
    <t>TRECHO DA AVENIDA SANITÁRIA - PIRAUBA / MG</t>
  </si>
  <si>
    <t>1081.035-83/2021</t>
  </si>
  <si>
    <t>PRAZO DE EXECUÇÃO: 3 meses</t>
  </si>
  <si>
    <t>REGIME DE CONTRIBUIÇÃO PREVIDENCIÁRIA</t>
  </si>
  <si>
    <t>ONERADO</t>
  </si>
  <si>
    <t>DESONERADO</t>
  </si>
  <si>
    <t xml:space="preserve">SINAPI:JULHO/2022 |   SETOP Leste/JUNHO/2022  | SUDECAP JUNHO/2022   |     </t>
  </si>
  <si>
    <t>1.2.2.</t>
  </si>
  <si>
    <t>1.2.3.</t>
  </si>
  <si>
    <t>1.4.3.</t>
  </si>
  <si>
    <t>1.5.3.</t>
  </si>
  <si>
    <t>1.5.4.</t>
  </si>
  <si>
    <t>1.5.5.</t>
  </si>
  <si>
    <t>1.5.6.</t>
  </si>
  <si>
    <t>1.5.7.</t>
  </si>
  <si>
    <t>1.5.8.</t>
  </si>
  <si>
    <t>1.5.9.</t>
  </si>
  <si>
    <t>1.9.5.</t>
  </si>
  <si>
    <t>1.9.6.</t>
  </si>
  <si>
    <t>1.9.7.</t>
  </si>
  <si>
    <t>1.9.8.</t>
  </si>
  <si>
    <t>Pavimentação em CBUQ- Avenida Sanitária</t>
  </si>
  <si>
    <t>ED-50152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</si>
  <si>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</si>
  <si>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U</t>
  </si>
  <si>
    <t>Demolição e Remoções</t>
  </si>
  <si>
    <t>ED-48486</t>
  </si>
  <si>
    <t>DEMOLIÇÃO DE PASSEIO OU LAJE DE CONCRETO COM EQUIPAMENTO PNEUMÁTICO, INCLUSIVE AFASTAMENTO</t>
  </si>
  <si>
    <t>m2</t>
  </si>
  <si>
    <t>02.15.01</t>
  </si>
  <si>
    <t>PREMOLDADO DE CONCRETO</t>
  </si>
  <si>
    <t>REMOÇÃO DE ALVENARIA POLIÉDRICA, INCLUSIVE AFASTAMENTO</t>
  </si>
  <si>
    <t>Bocas de Lobo e Grelhas</t>
  </si>
  <si>
    <t>GRELHA DE FERRO FUNDIDO SIMPLES COM REQUADRO, 300 X 1000 MM, ASSENTADA COM ARGAMASSA 1:3 CIMENTO - FORNECIMENTO E INSTALAÇÃO</t>
  </si>
  <si>
    <t xml:space="preserve">UNID. </t>
  </si>
  <si>
    <t>16</t>
  </si>
  <si>
    <t xml:space="preserve">CAIXA PARA BOCA DE LOBO SIMPLES RETANGULAR, EM ALVENARIA COM BLOCOS DE CONCRETO, DIMENSÕES INTERNAS: 0,6X1X1,2 M. AF_12/2020 </t>
  </si>
  <si>
    <t>15</t>
  </si>
  <si>
    <t>ADEQUAÇÃO DE BOCA DE LOBO EXISTENTE PARA CAIXA COM GRELHA SIMPLES RETANGULAR, EM ALVENARIA COM BLOCOS DE CONCRETO, DIMENSÕES INTERNAS: 0,5X1X1 M - COM ATERRO DA VALA EXISTENTE</t>
  </si>
  <si>
    <t xml:space="preserve">Execução de Calçadas e Meio-Fios </t>
  </si>
  <si>
    <t>94319</t>
  </si>
  <si>
    <t>ATERRO MANUAL DE VALAS COM SOLO ARGILO-ARENOSO E COMPACTAÇÃO MECANIZADA. AF_05/2016</t>
  </si>
  <si>
    <t>94991</t>
  </si>
  <si>
    <t>EXECUÇÃO DE PASSEIO (CALÇADA) OU PISO DE CONCRETO COM CONCRETO MOLDADO IN LOCO, USINADO, ACABAMENTO CONVENCIONAL, NÃO ARMADO. AF_07/2016</t>
  </si>
  <si>
    <t>02</t>
  </si>
  <si>
    <t>FAIXA ELEVADA, EM CONCRETO ARMADO 30 MPA, MALHA DE AÇO (10x10)cm CA-60 DE DIÂMETRO 5 MM, ANCORADA COM PINOS DE AÇO CA-50, DIÂMETRO 3/8", H=15 CM</t>
  </si>
  <si>
    <t>m</t>
  </si>
  <si>
    <t>ED-14728</t>
  </si>
  <si>
    <t>CANALETA PARA DRENAGEM, EM CONCRETO COM FCK 15MPA, MOLDADA IN LOCO, SEÇÃO 30X20CM, FORMA EM CONTRA BARRANCO, EXCLUSIVE TAMPA, INCLUSIVE ESCAVAÇÃO, REATERRO COM TRANSPORTE E RETIRADA DO MATERIAL ESCAVADO (EM CAÇAMBA)</t>
  </si>
  <si>
    <t>Execução de Sarjetas</t>
  </si>
  <si>
    <t>09</t>
  </si>
  <si>
    <t>EXECUÇÃO DE SARJETA DE CONCRETO USINADO, MOLDADA  IN LOCO  EM TRECHO RETO, 30 CM BASE X 8 CM ALTURA. AF_06/2016</t>
  </si>
  <si>
    <t>14</t>
  </si>
  <si>
    <t>EXECUÇÃO DE COMPLEMENTO DE SARJETA DE CONCRETO USINADO, MOLDADO IN LOCO EM TRECHO RETO, 30 CM X 4 CM DE ALTURA</t>
  </si>
  <si>
    <t>Adequação de Pv's</t>
  </si>
  <si>
    <t>ED-48333</t>
  </si>
  <si>
    <t>TAMPA DE CONCRETO PARA CAIXA DE INSPEÇÃO EM ALVENARIA E = 8 CM</t>
  </si>
  <si>
    <t>Pavimentação em CBUQ</t>
  </si>
  <si>
    <t>RO-51228</t>
  </si>
  <si>
    <t>Imprimação (Execução e fornecimento do material betuminoso, exclusive transporte do material betuminoso)</t>
  </si>
  <si>
    <t>95996</t>
  </si>
  <si>
    <t>EXECUÇÃO DE PAVIMENTO COM APLICAÇÃO DE CONCRETO ASFÁLTICO, CAMADA DE BINDER - EXCLUSIVE CARGA E TRANSPORTE. AF_11/2019</t>
  </si>
  <si>
    <t>96402</t>
  </si>
  <si>
    <t>EXECUÇÃO DE PINTURA DE LIGAÇÃO COM EMULSÃO ASFÁLTICA RR-2C. AF_11/2019</t>
  </si>
  <si>
    <t>95995</t>
  </si>
  <si>
    <t>EXECUÇÃO DE PAVIMENTO COM APLICAÇÃO DE CONCRETO ASFÁLTICO, CAMADA DE ROLAMENTO - EXCLUSIVE CARGA E TRANSPORTE. AF_11/2019</t>
  </si>
  <si>
    <t>102330</t>
  </si>
  <si>
    <t>TRANSPORTE COM CAMINHÃO TANQUE DE TRANSPORTE DE MATERIAL ASFÁLTICO DE 30000 L, EM VIA URBANA PAVIMENTADA, DMT ATÉ 30KM (UNIDADE: TXKM). AF_07/2020</t>
  </si>
  <si>
    <t>TXKM</t>
  </si>
  <si>
    <t>102331</t>
  </si>
  <si>
    <t>TRANSPORTE COM CAMINHÃO TANQUE DE TRANSPORTE DE MATERIAL ASFÁLTICO DE 30000 L, EM VIA URBANA PAVIMENTADA, ADICIONAL PARA DMT EXCEDENTE A 30 KM (UNIDADE: TXKM). AF_07/2020</t>
  </si>
  <si>
    <t>Sinalização Vertical e Horizontal</t>
  </si>
  <si>
    <t>CONFECÇÃO DE PLACA DE IDENTIFICAÇÃO DE NOME DA RUA- FIXAÇÃO EM MURO</t>
  </si>
  <si>
    <t>CONFECÇÃO DE PLACA DE SINALIZAÇÃO SEMI-REFLETIVA RETANGULAR (50X80 cm) COM TUBO DE AÇO GALVANIZADO 2" // IMPLANTAÇÃO EM SAPATA DE CONCRETO</t>
  </si>
  <si>
    <t>CONFECÇÃO DE PLACA DE SINALIZAÇÃO SEMI-REFLETIVA OCTAGONAL (L=25cm)  COM TUBO DE AÇO GALVANIZADO 2" // IMPLANTAÇÃO EM SAPATA DE CONCRETO</t>
  </si>
  <si>
    <t>CONFECÇÃO DE PLACA DE SINALIZAÇÃO SEMI-REFLETIVA CIRCULAR (D=50CM) COM TUBO DE AÇO GALVANIZADO 2"// IMPLANTAÇÃO EM SAPATA DE CONCRETO</t>
  </si>
  <si>
    <t>CONFECÇÃO DE PLACA DE SINALIZAÇÃO SEMI-REFLETIVA RETANGULAR (40x90cm)  e instalação</t>
  </si>
  <si>
    <t>10</t>
  </si>
  <si>
    <t>CONFECÇÃO DE PLACA DE SINALIZAÇÃO SEMI-REFLETIVA QUADRADA (L=50 CM) COM TUBO DE AÇO GALVANIZADO 2"// IMPLANTAÇÃO EM SAPATA DE CONCRETO</t>
  </si>
  <si>
    <t>13</t>
  </si>
  <si>
    <t>CONFECÇÃO DE PLACA DE SINALIZAÇÃO SEMI-REFLETIVA CIRCULAR (D=50CM) -INSTALAÇÃO - EXCLUSIVE TUBO DE SUSTENTAÇÃO</t>
  </si>
  <si>
    <t>11</t>
  </si>
  <si>
    <t>SINALIZACAO HORIZONTAL COM TINTA RETRORREFLETIVA A BASE DE RESINA ACRILICA COM MICROESFERAS DE VIDRO - SINAPI 72947/2020</t>
  </si>
  <si>
    <t>Canteiros</t>
  </si>
  <si>
    <t>ED-50435</t>
  </si>
  <si>
    <t>PLANTIO DE GRAMA BATATAIS EM PLACAS, INCLUSIVE TERRA VEGETAL E CONSERVAÇÃO POR TRINTA (30) DIAS</t>
  </si>
  <si>
    <t>AVENIDA SANITÁRIA-TRECHO 01</t>
  </si>
  <si>
    <t>AVENIDA SANITÁRIA- TRECHO 02</t>
  </si>
  <si>
    <t>Demolições e Remoções</t>
  </si>
  <si>
    <t>PREFEITURA MUNICIPAL DE PIRAUBA/MG</t>
  </si>
  <si>
    <t>Execução de Calçadas e Meio-Fios</t>
  </si>
  <si>
    <t>Av. Sanitária Trecho 01</t>
  </si>
  <si>
    <t xml:space="preserve"> Av. Sanitária Trecho 02</t>
  </si>
  <si>
    <t>PIRAUBA/ MG</t>
  </si>
  <si>
    <t>Pirauba, [dia] de [mês] de 2022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</si>
</sst>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&quot;R$&quot;#,##0.00_);\(&quot;R$&quot;#,##0.00\)"/>
    <numFmt numFmtId="168" formatCode="&quot;R$ &quot;#,##0.00"/>
    <numFmt numFmtId="169" formatCode="0.0000"/>
    <numFmt numFmtId="170" formatCode="&quot;R$&quot;#,##0.00"/>
    <numFmt numFmtId="171" formatCode="_(* #,##0.0000_);_(* \(#,##0.0000\);_(* &quot;-&quot;??_);_(@_)"/>
    <numFmt numFmtId="172" formatCode="_([$€-2]* #,##0.00_);_([$€-2]* \(#,##0.00\);_([$€-2]* &quot;-&quot;??_)"/>
    <numFmt numFmtId="173" formatCode="#,##0.00&quot; &quot;;&quot; (&quot;#,##0.00&quot;)&quot;;&quot; -&quot;#&quot; &quot;;@&quot; &quot;"/>
    <numFmt numFmtId="174" formatCode="_-* #,##0.00\ _€_-;\-* #,##0.00\ _€_-;_-* &quot;-&quot;??\ _€_-;_-@_-"/>
    <numFmt numFmtId="175" formatCode="#\,##0.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."/>
    <numFmt numFmtId="179" formatCode="#,##0.00&quot; &quot;;&quot;-&quot;#,##0.00&quot; &quot;;&quot; -&quot;#&quot; &quot;;@&quot; &quot;"/>
    <numFmt numFmtId="180" formatCode="#.00"/>
    <numFmt numFmtId="181" formatCode="0.00_)"/>
    <numFmt numFmtId="182" formatCode="%#.00"/>
    <numFmt numFmtId="183" formatCode="#\,##0.00"/>
    <numFmt numFmtId="184" formatCode="[$R$-416]&quot; &quot;#,##0.00;[Red]&quot;-&quot;[$R$-416]&quot; &quot;#,##0.00"/>
    <numFmt numFmtId="185" formatCode="#,"/>
    <numFmt numFmtId="186" formatCode="_(* #,##0_);_(* \(#,##0\);_(* &quot;-&quot;_);_(@_)"/>
    <numFmt numFmtId="187" formatCode="#,##0.000"/>
    <numFmt numFmtId="188" formatCode="[$-416]dddd\,\ d&quot; de &quot;mmmm&quot; de &quot;yyyy"/>
    <numFmt numFmtId="189" formatCode="0.0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00"/>
    <numFmt numFmtId="195" formatCode="[$-F800]dddd\,\ mmmm\ dd\,\ yyyy"/>
    <numFmt numFmtId="196" formatCode="0.0%"/>
    <numFmt numFmtId="197" formatCode="_(\ #,##0.00_);_(\ \(#,##0.00\);_(\ &quot;-&quot;??_);_(@_)"/>
    <numFmt numFmtId="198" formatCode="0\1"/>
    <numFmt numFmtId="199" formatCode="_-[$R$-416]\ * #,##0.00_-;\-[$R$-416]\ * #,##0.00_-;_-[$R$-416]\ * &quot;-&quot;??_-;_-@_-"/>
    <numFmt numFmtId="200" formatCode="[$R$-416]\ #,##0.00;\-[$R$-416]\ #,##0.00"/>
    <numFmt numFmtId="201" formatCode="&quot;Ativado&quot;;&quot;Ativado&quot;;&quot;Desativado&quot;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_-* #,##0.0000_-;\-* #,##0.0000_-;_-* &quot;-&quot;????_-;_-@_-"/>
    <numFmt numFmtId="208" formatCode="_-&quot;R$&quot;\ * #,##0.000_-;\-&quot;R$&quot;\ * #,##0.000_-;_-&quot;R$&quot;\ * &quot;-&quot;??_-;_-@_-"/>
    <numFmt numFmtId="209" formatCode="_-&quot;R$&quot;\ * #,##0.0000_-;\-&quot;R$&quot;\ * #,##0.0000_-;_-&quot;R$&quot;\ * &quot;-&quot;??_-;_-@_-"/>
    <numFmt numFmtId="210" formatCode="#,##0.0000"/>
    <numFmt numFmtId="211" formatCode="#,##0.00000"/>
    <numFmt numFmtId="212" formatCode="_-&quot;R$&quot;\ * #,##0.00000_-;\-&quot;R$&quot;\ * #,##0.00000_-;_-&quot;R$&quot;\ * &quot;-&quot;??_-;_-@_-"/>
    <numFmt numFmtId="213" formatCode="#,##0.000000"/>
    <numFmt numFmtId="214" formatCode="#,##0.0000000"/>
    <numFmt numFmtId="215" formatCode="_-&quot;R$&quot;\ * #,##0.000000_-;\-&quot;R$&quot;\ * #,##0.000000_-;_-&quot;R$&quot;\ * &quot;-&quot;??_-;_-@_-"/>
    <numFmt numFmtId="216" formatCode="_(* #,##0.00_);_(* \(#,##0.00\);_(* \-??_);_(@_)"/>
    <numFmt numFmtId="217" formatCode="mmmm\,\ yyyy;@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 val="single"/>
      <sz val="6"/>
      <color indexed="36"/>
      <name val="MS Sans Serif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0"/>
    </font>
    <font>
      <b/>
      <sz val="14"/>
      <name val="Arial"/>
      <family val="2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2"/>
      <name val="Century Gothic"/>
      <family val="2"/>
    </font>
    <font>
      <sz val="8"/>
      <name val="Calibri"/>
      <family val="2"/>
    </font>
    <font>
      <sz val="9"/>
      <name val="Segoe UI"/>
      <family val="2"/>
    </font>
    <font>
      <b/>
      <sz val="10"/>
      <color indexed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i/>
      <sz val="16"/>
      <color indexed="8"/>
      <name val="Arial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entury Gothic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2"/>
      <color indexed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color indexed="10"/>
      <name val="Century Gothic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Century Gothic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entury Gothic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12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8"/>
      <color rgb="FFFF0000"/>
      <name val="Century Gothic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Century Gothic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BF9EB"/>
        <bgColor indexed="64"/>
      </patternFill>
    </fill>
    <fill>
      <patternFill patternType="solid">
        <fgColor theme="0" tint="-0.3499799966812134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ck"/>
      <top style="thin">
        <color theme="1" tint="0.49998000264167786"/>
      </top>
      <bottom style="thin">
        <color theme="1" tint="0.49998000264167786"/>
      </bottom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ck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 style="thin"/>
      <bottom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" borderId="0" applyNumberFormat="0" applyBorder="0" applyAlignment="0" applyProtection="0"/>
    <xf numFmtId="0" fontId="77" fillId="0" borderId="0" applyNumberFormat="0" applyBorder="0" applyProtection="0">
      <alignment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7" fillId="0" borderId="0" applyNumberFormat="0" applyBorder="0" applyProtection="0">
      <alignment/>
    </xf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" fillId="23" borderId="4" applyNumberFormat="0" applyAlignment="0" applyProtection="0"/>
    <xf numFmtId="174" fontId="2" fillId="0" borderId="0" applyFont="0" applyFill="0" applyBorder="0" applyAlignment="0" applyProtection="0"/>
    <xf numFmtId="175" fontId="18" fillId="0" borderId="0">
      <alignment/>
      <protection locked="0"/>
    </xf>
    <xf numFmtId="0" fontId="15" fillId="24" borderId="5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83" fillId="31" borderId="1" applyNumberFormat="0" applyAlignment="0" applyProtection="0"/>
    <xf numFmtId="172" fontId="2" fillId="0" borderId="0" applyFont="0" applyFill="0" applyBorder="0" applyAlignment="0" applyProtection="0"/>
    <xf numFmtId="173" fontId="77" fillId="0" borderId="0" applyBorder="0" applyProtection="0">
      <alignment/>
    </xf>
    <xf numFmtId="165" fontId="77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84" fillId="0" borderId="0" applyNumberFormat="0" applyBorder="0" applyProtection="0">
      <alignment/>
    </xf>
    <xf numFmtId="0" fontId="1" fillId="0" borderId="0">
      <alignment/>
      <protection/>
    </xf>
    <xf numFmtId="179" fontId="84" fillId="0" borderId="0" applyBorder="0" applyProtection="0">
      <alignment/>
    </xf>
    <xf numFmtId="180" fontId="18" fillId="0" borderId="0">
      <alignment/>
      <protection locked="0"/>
    </xf>
    <xf numFmtId="180" fontId="18" fillId="0" borderId="0">
      <alignment/>
      <protection locked="0"/>
    </xf>
    <xf numFmtId="0" fontId="19" fillId="0" borderId="0" applyNumberFormat="0" applyFill="0" applyBorder="0" applyAlignment="0" applyProtection="0"/>
    <xf numFmtId="0" fontId="8" fillId="32" borderId="0" applyNumberFormat="0" applyBorder="0" applyAlignment="0" applyProtection="0"/>
    <xf numFmtId="38" fontId="20" fillId="33" borderId="0" applyNumberFormat="0" applyBorder="0" applyAlignment="0" applyProtection="0"/>
    <xf numFmtId="0" fontId="85" fillId="0" borderId="0" applyNumberFormat="0" applyBorder="0" applyProtection="0">
      <alignment horizontal="center"/>
    </xf>
    <xf numFmtId="0" fontId="18" fillId="0" borderId="0">
      <alignment/>
      <protection locked="0"/>
    </xf>
    <xf numFmtId="0" fontId="18" fillId="0" borderId="0">
      <alignment/>
      <protection locked="0"/>
    </xf>
    <xf numFmtId="0" fontId="85" fillId="0" borderId="0" applyNumberFormat="0" applyBorder="0" applyProtection="0">
      <alignment horizontal="center" textRotation="90"/>
    </xf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>
      <alignment/>
      <protection/>
    </xf>
    <xf numFmtId="0" fontId="9" fillId="34" borderId="6" applyNumberFormat="0" applyAlignment="0" applyProtection="0"/>
    <xf numFmtId="10" fontId="20" fillId="35" borderId="7" applyNumberFormat="0" applyBorder="0" applyAlignment="0" applyProtection="0"/>
    <xf numFmtId="0" fontId="10" fillId="0" borderId="8" applyNumberFormat="0" applyFill="0" applyAlignment="0" applyProtection="0"/>
    <xf numFmtId="0" fontId="2" fillId="0" borderId="0">
      <alignment horizontal="centerContinuous" vertical="justify"/>
      <protection/>
    </xf>
    <xf numFmtId="0" fontId="23" fillId="0" borderId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11" fillId="36" borderId="0" applyNumberFormat="0" applyBorder="0" applyAlignment="0" applyProtection="0"/>
    <xf numFmtId="0" fontId="89" fillId="37" borderId="0" applyNumberFormat="0" applyBorder="0" applyAlignment="0" applyProtection="0"/>
    <xf numFmtId="181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5" fillId="0" borderId="0">
      <alignment horizontal="left" vertical="center" indent="12"/>
      <protection/>
    </xf>
    <xf numFmtId="0" fontId="20" fillId="0" borderId="5" applyBorder="0">
      <alignment horizontal="left" vertical="center" wrapText="1" indent="2"/>
      <protection locked="0"/>
    </xf>
    <xf numFmtId="0" fontId="20" fillId="0" borderId="5" applyBorder="0">
      <alignment horizontal="left" vertical="center" wrapText="1" indent="3"/>
      <protection locked="0"/>
    </xf>
    <xf numFmtId="0" fontId="0" fillId="38" borderId="9" applyNumberFormat="0" applyFont="0" applyAlignment="0" applyProtection="0"/>
    <xf numFmtId="0" fontId="2" fillId="39" borderId="10" applyNumberFormat="0" applyAlignment="0" applyProtection="0"/>
    <xf numFmtId="10" fontId="2" fillId="0" borderId="0" applyFont="0" applyFill="0" applyBorder="0" applyAlignment="0" applyProtection="0"/>
    <xf numFmtId="182" fontId="18" fillId="0" borderId="0">
      <alignment/>
      <protection locked="0"/>
    </xf>
    <xf numFmtId="182" fontId="18" fillId="0" borderId="0">
      <alignment/>
      <protection locked="0"/>
    </xf>
    <xf numFmtId="183" fontId="18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Border="0" applyProtection="0">
      <alignment/>
    </xf>
    <xf numFmtId="184" fontId="90" fillId="0" borderId="0" applyBorder="0" applyProtection="0">
      <alignment/>
    </xf>
    <xf numFmtId="0" fontId="91" fillId="40" borderId="0" applyNumberFormat="0" applyBorder="0" applyAlignment="0" applyProtection="0"/>
    <xf numFmtId="0" fontId="92" fillId="21" borderId="11" applyNumberFormat="0" applyAlignment="0" applyProtection="0"/>
    <xf numFmtId="38" fontId="26" fillId="0" borderId="0" applyFont="0" applyFill="0" applyBorder="0" applyAlignment="0" applyProtection="0"/>
    <xf numFmtId="185" fontId="27" fillId="0" borderId="0">
      <alignment/>
      <protection locked="0"/>
    </xf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26" fillId="0" borderId="0">
      <alignment/>
      <protection/>
    </xf>
    <xf numFmtId="0" fontId="12" fillId="33" borderId="7">
      <alignment wrapText="1"/>
      <protection/>
    </xf>
    <xf numFmtId="0" fontId="12" fillId="33" borderId="7">
      <alignment wrapText="1"/>
      <protection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2" applyNumberFormat="0" applyFill="0" applyAlignment="0" applyProtection="0"/>
    <xf numFmtId="0" fontId="13" fillId="0" borderId="13" applyNumberFormat="0" applyFill="0" applyAlignment="0" applyProtection="0"/>
    <xf numFmtId="0" fontId="97" fillId="0" borderId="14" applyNumberFormat="0" applyFill="0" applyAlignment="0" applyProtection="0"/>
    <xf numFmtId="0" fontId="98" fillId="0" borderId="15" applyNumberFormat="0" applyFill="0" applyAlignment="0" applyProtection="0"/>
    <xf numFmtId="0" fontId="98" fillId="0" borderId="0" applyNumberFormat="0" applyFill="0" applyBorder="0" applyAlignment="0" applyProtection="0"/>
    <xf numFmtId="0" fontId="28" fillId="0" borderId="0">
      <alignment/>
      <protection locked="0"/>
    </xf>
    <xf numFmtId="0" fontId="28" fillId="0" borderId="0">
      <alignment/>
      <protection locked="0"/>
    </xf>
    <xf numFmtId="0" fontId="99" fillId="0" borderId="1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33">
    <xf numFmtId="0" fontId="0" fillId="0" borderId="0" xfId="0" applyFont="1" applyAlignment="1">
      <alignment/>
    </xf>
    <xf numFmtId="0" fontId="59" fillId="0" borderId="0" xfId="102" applyFont="1" applyFill="1" applyBorder="1" applyAlignment="1" applyProtection="1">
      <alignment vertical="center" wrapText="1"/>
      <protection/>
    </xf>
    <xf numFmtId="2" fontId="59" fillId="0" borderId="0" xfId="102" applyNumberFormat="1" applyFont="1" applyFill="1" applyBorder="1" applyAlignment="1" applyProtection="1">
      <alignment vertical="center" wrapText="1"/>
      <protection/>
    </xf>
    <xf numFmtId="4" fontId="59" fillId="0" borderId="0" xfId="102" applyNumberFormat="1" applyFont="1" applyFill="1" applyBorder="1" applyAlignment="1" applyProtection="1">
      <alignment vertical="center" wrapText="1"/>
      <protection/>
    </xf>
    <xf numFmtId="10" fontId="100" fillId="0" borderId="0" xfId="102" applyNumberFormat="1" applyFont="1" applyFill="1" applyBorder="1" applyAlignment="1" applyProtection="1">
      <alignment horizontal="center" vertical="center" wrapText="1"/>
      <protection/>
    </xf>
    <xf numFmtId="0" fontId="61" fillId="0" borderId="0" xfId="102" applyFont="1" applyFill="1" applyBorder="1" applyAlignment="1" applyProtection="1">
      <alignment vertical="center" wrapText="1"/>
      <protection/>
    </xf>
    <xf numFmtId="4" fontId="61" fillId="0" borderId="0" xfId="102" applyNumberFormat="1" applyFont="1" applyFill="1" applyBorder="1" applyAlignment="1" applyProtection="1">
      <alignment vertical="center" wrapText="1"/>
      <protection/>
    </xf>
    <xf numFmtId="0" fontId="59" fillId="0" borderId="0" xfId="102" applyFont="1" applyFill="1" applyBorder="1" applyAlignment="1" applyProtection="1">
      <alignment horizontal="center" vertical="center" wrapText="1"/>
      <protection/>
    </xf>
    <xf numFmtId="0" fontId="61" fillId="0" borderId="0" xfId="102" applyFont="1" applyAlignment="1">
      <alignment vertical="center"/>
      <protection/>
    </xf>
    <xf numFmtId="10" fontId="59" fillId="0" borderId="7" xfId="136" applyNumberFormat="1" applyFont="1" applyFill="1" applyBorder="1" applyAlignment="1" applyProtection="1">
      <alignment horizontal="center" vertical="center" wrapText="1"/>
      <protection/>
    </xf>
    <xf numFmtId="10" fontId="61" fillId="41" borderId="7" xfId="136" applyNumberFormat="1" applyFont="1" applyFill="1" applyBorder="1" applyAlignment="1" applyProtection="1">
      <alignment horizontal="center" vertical="center" wrapText="1"/>
      <protection/>
    </xf>
    <xf numFmtId="10" fontId="61" fillId="0" borderId="5" xfId="136" applyNumberFormat="1" applyFont="1" applyBorder="1" applyAlignment="1" applyProtection="1">
      <alignment horizontal="center" vertical="center" wrapText="1"/>
      <protection/>
    </xf>
    <xf numFmtId="49" fontId="61" fillId="0" borderId="0" xfId="102" applyNumberFormat="1" applyFont="1" applyBorder="1" applyAlignment="1" applyProtection="1">
      <alignment vertical="center" wrapText="1"/>
      <protection/>
    </xf>
    <xf numFmtId="44" fontId="61" fillId="0" borderId="7" xfId="136" applyNumberFormat="1" applyFont="1" applyFill="1" applyBorder="1" applyAlignment="1" applyProtection="1">
      <alignment horizontal="center" vertical="center" wrapText="1"/>
      <protection/>
    </xf>
    <xf numFmtId="167" fontId="59" fillId="0" borderId="17" xfId="136" applyNumberFormat="1" applyFont="1" applyFill="1" applyBorder="1" applyAlignment="1" applyProtection="1">
      <alignment horizontal="center" vertical="center" wrapText="1"/>
      <protection/>
    </xf>
    <xf numFmtId="2" fontId="101" fillId="42" borderId="0" xfId="136" applyNumberFormat="1" applyFont="1" applyFill="1" applyProtection="1">
      <alignment/>
      <protection locked="0"/>
    </xf>
    <xf numFmtId="0" fontId="102" fillId="0" borderId="0" xfId="102" applyFont="1" applyFill="1" applyBorder="1" applyAlignment="1" applyProtection="1">
      <alignment vertical="center" wrapText="1"/>
      <protection/>
    </xf>
    <xf numFmtId="0" fontId="102" fillId="0" borderId="0" xfId="102" applyFont="1" applyFill="1" applyBorder="1" applyAlignment="1" applyProtection="1">
      <alignment vertical="center"/>
      <protection/>
    </xf>
    <xf numFmtId="0" fontId="61" fillId="0" borderId="0" xfId="102" applyFont="1" applyBorder="1" applyAlignment="1" applyProtection="1">
      <alignment vertical="center"/>
      <protection/>
    </xf>
    <xf numFmtId="2" fontId="61" fillId="0" borderId="0" xfId="136" applyNumberFormat="1" applyFont="1" applyBorder="1" applyAlignment="1" applyProtection="1">
      <alignment vertical="center"/>
      <protection/>
    </xf>
    <xf numFmtId="2" fontId="61" fillId="0" borderId="0" xfId="136" applyNumberFormat="1" applyFont="1" applyBorder="1" applyAlignment="1" applyProtection="1">
      <alignment horizontal="center" vertical="center"/>
      <protection/>
    </xf>
    <xf numFmtId="2" fontId="102" fillId="0" borderId="0" xfId="136" applyNumberFormat="1" applyFont="1" applyBorder="1" applyAlignment="1" applyProtection="1">
      <alignment vertical="center"/>
      <protection/>
    </xf>
    <xf numFmtId="0" fontId="61" fillId="0" borderId="18" xfId="102" applyFont="1" applyBorder="1" applyAlignment="1" applyProtection="1">
      <alignment vertical="center" wrapText="1"/>
      <protection/>
    </xf>
    <xf numFmtId="0" fontId="61" fillId="0" borderId="19" xfId="102" applyFont="1" applyBorder="1" applyAlignment="1" applyProtection="1">
      <alignment vertical="center"/>
      <protection/>
    </xf>
    <xf numFmtId="0" fontId="59" fillId="0" borderId="18" xfId="102" applyFont="1" applyFill="1" applyBorder="1" applyAlignment="1" applyProtection="1">
      <alignment vertical="center" wrapText="1"/>
      <protection/>
    </xf>
    <xf numFmtId="2" fontId="61" fillId="0" borderId="18" xfId="136" applyNumberFormat="1" applyFont="1" applyBorder="1" applyAlignment="1" applyProtection="1">
      <alignment horizontal="center" vertical="center"/>
      <protection/>
    </xf>
    <xf numFmtId="10" fontId="61" fillId="41" borderId="20" xfId="136" applyNumberFormat="1" applyFont="1" applyFill="1" applyBorder="1" applyAlignment="1" applyProtection="1">
      <alignment horizontal="center" vertical="center" wrapText="1"/>
      <protection/>
    </xf>
    <xf numFmtId="0" fontId="61" fillId="0" borderId="0" xfId="102" applyFont="1" applyBorder="1" applyAlignment="1" applyProtection="1">
      <alignment vertical="center"/>
      <protection locked="0"/>
    </xf>
    <xf numFmtId="43" fontId="103" fillId="0" borderId="0" xfId="182" applyFont="1" applyAlignment="1" applyProtection="1">
      <alignment vertical="center"/>
      <protection/>
    </xf>
    <xf numFmtId="0" fontId="103" fillId="0" borderId="21" xfId="102" applyFont="1" applyBorder="1" applyAlignment="1" applyProtection="1">
      <alignment vertical="center"/>
      <protection/>
    </xf>
    <xf numFmtId="0" fontId="61" fillId="0" borderId="0" xfId="102" applyFont="1" applyAlignment="1" applyProtection="1">
      <alignment vertical="center"/>
      <protection/>
    </xf>
    <xf numFmtId="0" fontId="103" fillId="0" borderId="0" xfId="102" applyFont="1" applyBorder="1" applyAlignment="1" applyProtection="1">
      <alignment vertical="center"/>
      <protection/>
    </xf>
    <xf numFmtId="0" fontId="104" fillId="0" borderId="0" xfId="102" applyFont="1" applyAlignment="1" applyProtection="1">
      <alignment vertical="center"/>
      <protection/>
    </xf>
    <xf numFmtId="0" fontId="103" fillId="0" borderId="22" xfId="102" applyFont="1" applyBorder="1" applyAlignment="1" applyProtection="1">
      <alignment vertical="center"/>
      <protection/>
    </xf>
    <xf numFmtId="0" fontId="103" fillId="0" borderId="0" xfId="102" applyFont="1" applyAlignment="1" applyProtection="1">
      <alignment vertical="center"/>
      <protection/>
    </xf>
    <xf numFmtId="0" fontId="59" fillId="0" borderId="19" xfId="102" applyFont="1" applyBorder="1" applyAlignment="1" applyProtection="1">
      <alignment vertical="center"/>
      <protection locked="0"/>
    </xf>
    <xf numFmtId="0" fontId="66" fillId="0" borderId="19" xfId="102" applyFont="1" applyBorder="1" applyAlignment="1" applyProtection="1">
      <alignment vertical="center"/>
      <protection locked="0"/>
    </xf>
    <xf numFmtId="0" fontId="61" fillId="0" borderId="19" xfId="102" applyFont="1" applyBorder="1" applyAlignment="1" applyProtection="1">
      <alignment vertical="center"/>
      <protection locked="0"/>
    </xf>
    <xf numFmtId="4" fontId="102" fillId="0" borderId="19" xfId="136" applyNumberFormat="1" applyFont="1" applyBorder="1" applyAlignment="1" applyProtection="1">
      <alignment vertical="center"/>
      <protection locked="0"/>
    </xf>
    <xf numFmtId="2" fontId="61" fillId="0" borderId="23" xfId="136" applyNumberFormat="1" applyFont="1" applyBorder="1" applyAlignment="1" applyProtection="1">
      <alignment vertical="center"/>
      <protection locked="0"/>
    </xf>
    <xf numFmtId="2" fontId="61" fillId="0" borderId="24" xfId="136" applyNumberFormat="1" applyFont="1" applyBorder="1" applyAlignment="1" applyProtection="1">
      <alignment vertical="center"/>
      <protection locked="0"/>
    </xf>
    <xf numFmtId="167" fontId="59" fillId="0" borderId="24" xfId="136" applyNumberFormat="1" applyFont="1" applyBorder="1" applyAlignment="1" applyProtection="1">
      <alignment vertical="center"/>
      <protection locked="0"/>
    </xf>
    <xf numFmtId="2" fontId="61" fillId="0" borderId="24" xfId="136" applyNumberFormat="1" applyFont="1" applyBorder="1" applyAlignment="1" applyProtection="1">
      <alignment horizontal="center" vertical="center"/>
      <protection locked="0"/>
    </xf>
    <xf numFmtId="4" fontId="102" fillId="0" borderId="24" xfId="136" applyNumberFormat="1" applyFont="1" applyBorder="1" applyAlignment="1" applyProtection="1">
      <alignment vertical="center"/>
      <protection locked="0"/>
    </xf>
    <xf numFmtId="0" fontId="61" fillId="0" borderId="24" xfId="102" applyFont="1" applyBorder="1" applyAlignment="1" applyProtection="1">
      <alignment vertical="center"/>
      <protection locked="0"/>
    </xf>
    <xf numFmtId="0" fontId="61" fillId="0" borderId="25" xfId="102" applyFont="1" applyBorder="1" applyAlignment="1" applyProtection="1">
      <alignment vertical="center"/>
      <protection locked="0"/>
    </xf>
    <xf numFmtId="14" fontId="100" fillId="0" borderId="0" xfId="136" applyNumberFormat="1" applyFont="1" applyBorder="1" applyAlignment="1" applyProtection="1">
      <alignment horizontal="left" vertical="center"/>
      <protection locked="0"/>
    </xf>
    <xf numFmtId="2" fontId="61" fillId="0" borderId="0" xfId="136" applyNumberFormat="1" applyFont="1" applyBorder="1" applyAlignment="1" applyProtection="1">
      <alignment horizontal="center" vertical="center"/>
      <protection locked="0"/>
    </xf>
    <xf numFmtId="4" fontId="102" fillId="0" borderId="0" xfId="136" applyNumberFormat="1" applyFont="1" applyBorder="1" applyAlignment="1" applyProtection="1">
      <alignment vertical="center"/>
      <protection locked="0"/>
    </xf>
    <xf numFmtId="2" fontId="67" fillId="0" borderId="18" xfId="136" applyNumberFormat="1" applyFont="1" applyBorder="1" applyAlignment="1" applyProtection="1">
      <alignment vertical="center"/>
      <protection locked="0"/>
    </xf>
    <xf numFmtId="2" fontId="61" fillId="0" borderId="0" xfId="136" applyNumberFormat="1" applyFont="1" applyBorder="1" applyAlignment="1" applyProtection="1">
      <alignment vertical="center"/>
      <protection locked="0"/>
    </xf>
    <xf numFmtId="167" fontId="59" fillId="0" borderId="0" xfId="136" applyNumberFormat="1" applyFont="1" applyBorder="1" applyAlignment="1" applyProtection="1">
      <alignment vertical="center"/>
      <protection locked="0"/>
    </xf>
    <xf numFmtId="2" fontId="61" fillId="0" borderId="18" xfId="136" applyNumberFormat="1" applyFont="1" applyBorder="1" applyAlignment="1" applyProtection="1">
      <alignment vertical="center"/>
      <protection locked="0"/>
    </xf>
    <xf numFmtId="0" fontId="68" fillId="0" borderId="0" xfId="102" applyFont="1" applyBorder="1" applyAlignment="1" applyProtection="1">
      <alignment vertical="center"/>
      <protection locked="0"/>
    </xf>
    <xf numFmtId="0" fontId="66" fillId="0" borderId="0" xfId="102" applyFont="1" applyBorder="1" applyAlignment="1" applyProtection="1">
      <alignment vertical="center"/>
      <protection locked="0"/>
    </xf>
    <xf numFmtId="0" fontId="59" fillId="0" borderId="0" xfId="102" applyFont="1" applyBorder="1" applyAlignment="1" applyProtection="1">
      <alignment vertical="center"/>
      <protection locked="0"/>
    </xf>
    <xf numFmtId="2" fontId="68" fillId="0" borderId="18" xfId="136" applyNumberFormat="1" applyFont="1" applyBorder="1" applyAlignment="1" applyProtection="1">
      <alignment vertical="center"/>
      <protection locked="0"/>
    </xf>
    <xf numFmtId="2" fontId="68" fillId="0" borderId="0" xfId="136" applyNumberFormat="1" applyFont="1" applyBorder="1" applyAlignment="1" applyProtection="1">
      <alignment vertical="center"/>
      <protection locked="0"/>
    </xf>
    <xf numFmtId="2" fontId="105" fillId="0" borderId="0" xfId="136" applyNumberFormat="1" applyFont="1" applyBorder="1" applyAlignment="1" applyProtection="1">
      <alignment vertical="center"/>
      <protection locked="0"/>
    </xf>
    <xf numFmtId="1" fontId="68" fillId="0" borderId="0" xfId="136" applyNumberFormat="1" applyFont="1" applyBorder="1" applyAlignment="1" applyProtection="1">
      <alignment vertical="center"/>
      <protection locked="0"/>
    </xf>
    <xf numFmtId="2" fontId="68" fillId="0" borderId="0" xfId="136" applyNumberFormat="1" applyFont="1" applyBorder="1" applyAlignment="1" applyProtection="1">
      <alignment horizontal="center" vertical="center"/>
      <protection locked="0"/>
    </xf>
    <xf numFmtId="0" fontId="61" fillId="0" borderId="18" xfId="102" applyFont="1" applyBorder="1" applyAlignment="1" applyProtection="1">
      <alignment vertical="center"/>
      <protection locked="0"/>
    </xf>
    <xf numFmtId="0" fontId="61" fillId="0" borderId="26" xfId="102" applyFont="1" applyBorder="1" applyAlignment="1" applyProtection="1">
      <alignment vertical="center"/>
      <protection locked="0"/>
    </xf>
    <xf numFmtId="0" fontId="61" fillId="0" borderId="27" xfId="102" applyFont="1" applyBorder="1" applyAlignment="1" applyProtection="1">
      <alignment vertical="center"/>
      <protection locked="0"/>
    </xf>
    <xf numFmtId="0" fontId="61" fillId="0" borderId="28" xfId="102" applyFont="1" applyBorder="1" applyAlignment="1" applyProtection="1">
      <alignment vertical="center"/>
      <protection locked="0"/>
    </xf>
    <xf numFmtId="0" fontId="33" fillId="38" borderId="0" xfId="90" applyFont="1" applyFill="1" applyAlignment="1">
      <alignment horizontal="center" vertical="center"/>
      <protection/>
    </xf>
    <xf numFmtId="0" fontId="101" fillId="0" borderId="0" xfId="90" applyFont="1">
      <alignment/>
      <protection/>
    </xf>
    <xf numFmtId="166" fontId="33" fillId="0" borderId="0" xfId="84" applyFont="1" applyAlignment="1" applyProtection="1">
      <alignment horizontal="center" vertical="center"/>
      <protection/>
    </xf>
    <xf numFmtId="165" fontId="33" fillId="0" borderId="0" xfId="185" applyFont="1" applyAlignment="1" applyProtection="1">
      <alignment/>
      <protection/>
    </xf>
    <xf numFmtId="165" fontId="33" fillId="38" borderId="0" xfId="185" applyFont="1" applyFill="1" applyAlignment="1" applyProtection="1">
      <alignment/>
      <protection/>
    </xf>
    <xf numFmtId="165" fontId="33" fillId="43" borderId="0" xfId="185" applyFont="1" applyFill="1" applyAlignment="1" applyProtection="1">
      <alignment/>
      <protection/>
    </xf>
    <xf numFmtId="166" fontId="106" fillId="43" borderId="0" xfId="84" applyFont="1" applyFill="1" applyAlignment="1" applyProtection="1">
      <alignment/>
      <protection/>
    </xf>
    <xf numFmtId="166" fontId="33" fillId="43" borderId="0" xfId="84" applyFont="1" applyFill="1" applyAlignment="1" applyProtection="1">
      <alignment/>
      <protection/>
    </xf>
    <xf numFmtId="0" fontId="33" fillId="43" borderId="0" xfId="90" applyFont="1" applyFill="1">
      <alignment/>
      <protection/>
    </xf>
    <xf numFmtId="0" fontId="33" fillId="0" borderId="0" xfId="90" applyFont="1">
      <alignment/>
      <protection/>
    </xf>
    <xf numFmtId="0" fontId="33" fillId="0" borderId="18" xfId="90" applyFont="1" applyBorder="1">
      <alignment/>
      <protection/>
    </xf>
    <xf numFmtId="165" fontId="34" fillId="38" borderId="24" xfId="185" applyFont="1" applyFill="1" applyBorder="1" applyAlignment="1" applyProtection="1">
      <alignment horizontal="center"/>
      <protection/>
    </xf>
    <xf numFmtId="165" fontId="34" fillId="43" borderId="24" xfId="185" applyFont="1" applyFill="1" applyBorder="1" applyAlignment="1" applyProtection="1">
      <alignment horizontal="center"/>
      <protection/>
    </xf>
    <xf numFmtId="166" fontId="106" fillId="43" borderId="24" xfId="84" applyFont="1" applyFill="1" applyBorder="1" applyAlignment="1" applyProtection="1">
      <alignment/>
      <protection/>
    </xf>
    <xf numFmtId="166" fontId="33" fillId="43" borderId="24" xfId="84" applyFont="1" applyFill="1" applyBorder="1" applyAlignment="1" applyProtection="1">
      <alignment/>
      <protection/>
    </xf>
    <xf numFmtId="166" fontId="33" fillId="43" borderId="25" xfId="84" applyFont="1" applyFill="1" applyBorder="1" applyAlignment="1" applyProtection="1">
      <alignment/>
      <protection/>
    </xf>
    <xf numFmtId="0" fontId="33" fillId="43" borderId="24" xfId="90" applyFont="1" applyFill="1" applyBorder="1">
      <alignment/>
      <protection/>
    </xf>
    <xf numFmtId="165" fontId="34" fillId="38" borderId="0" xfId="185" applyFont="1" applyFill="1" applyBorder="1" applyAlignment="1" applyProtection="1">
      <alignment horizontal="center"/>
      <protection/>
    </xf>
    <xf numFmtId="165" fontId="34" fillId="43" borderId="0" xfId="185" applyFont="1" applyFill="1" applyBorder="1" applyAlignment="1" applyProtection="1">
      <alignment horizontal="center"/>
      <protection/>
    </xf>
    <xf numFmtId="166" fontId="106" fillId="43" borderId="0" xfId="84" applyFont="1" applyFill="1" applyBorder="1" applyAlignment="1" applyProtection="1">
      <alignment/>
      <protection/>
    </xf>
    <xf numFmtId="166" fontId="33" fillId="43" borderId="0" xfId="84" applyFont="1" applyFill="1" applyBorder="1" applyAlignment="1" applyProtection="1">
      <alignment/>
      <protection/>
    </xf>
    <xf numFmtId="166" fontId="33" fillId="43" borderId="19" xfId="84" applyFont="1" applyFill="1" applyBorder="1" applyAlignment="1" applyProtection="1">
      <alignment/>
      <protection/>
    </xf>
    <xf numFmtId="49" fontId="107" fillId="0" borderId="29" xfId="185" applyNumberFormat="1" applyFont="1" applyBorder="1" applyAlignment="1" applyProtection="1">
      <alignment horizontal="center" vertical="center"/>
      <protection/>
    </xf>
    <xf numFmtId="49" fontId="107" fillId="0" borderId="30" xfId="185" applyNumberFormat="1" applyFont="1" applyBorder="1" applyAlignment="1" applyProtection="1">
      <alignment horizontal="center" vertical="center"/>
      <protection/>
    </xf>
    <xf numFmtId="49" fontId="107" fillId="0" borderId="31" xfId="185" applyNumberFormat="1" applyFont="1" applyBorder="1" applyAlignment="1" applyProtection="1">
      <alignment horizontal="center" vertical="center"/>
      <protection/>
    </xf>
    <xf numFmtId="49" fontId="107" fillId="0" borderId="32" xfId="185" applyNumberFormat="1" applyFont="1" applyBorder="1" applyAlignment="1" applyProtection="1">
      <alignment horizontal="center" vertical="center"/>
      <protection/>
    </xf>
    <xf numFmtId="49" fontId="106" fillId="0" borderId="33" xfId="84" applyNumberFormat="1" applyFont="1" applyBorder="1" applyAlignment="1" applyProtection="1">
      <alignment horizontal="center" vertical="center"/>
      <protection/>
    </xf>
    <xf numFmtId="49" fontId="106" fillId="0" borderId="34" xfId="84" applyNumberFormat="1" applyFont="1" applyBorder="1" applyAlignment="1" applyProtection="1">
      <alignment horizontal="center" vertical="center"/>
      <protection/>
    </xf>
    <xf numFmtId="49" fontId="106" fillId="0" borderId="35" xfId="84" applyNumberFormat="1" applyFont="1" applyBorder="1" applyAlignment="1" applyProtection="1">
      <alignment horizontal="center" vertical="center"/>
      <protection/>
    </xf>
    <xf numFmtId="0" fontId="33" fillId="43" borderId="19" xfId="90" applyFont="1" applyFill="1" applyBorder="1">
      <alignment/>
      <protection/>
    </xf>
    <xf numFmtId="165" fontId="34" fillId="43" borderId="27" xfId="185" applyFont="1" applyFill="1" applyBorder="1" applyAlignment="1" applyProtection="1">
      <alignment horizontal="center"/>
      <protection/>
    </xf>
    <xf numFmtId="165" fontId="34" fillId="43" borderId="28" xfId="185" applyFont="1" applyFill="1" applyBorder="1" applyAlignment="1" applyProtection="1">
      <alignment horizontal="center"/>
      <protection/>
    </xf>
    <xf numFmtId="165" fontId="106" fillId="42" borderId="36" xfId="186" applyFont="1" applyFill="1" applyBorder="1" applyAlignment="1" applyProtection="1">
      <alignment textRotation="90" wrapText="1"/>
      <protection/>
    </xf>
    <xf numFmtId="165" fontId="106" fillId="42" borderId="37" xfId="186" applyFont="1" applyFill="1" applyBorder="1" applyAlignment="1" applyProtection="1">
      <alignment textRotation="90" wrapText="1"/>
      <protection/>
    </xf>
    <xf numFmtId="0" fontId="33" fillId="43" borderId="28" xfId="90" applyFont="1" applyFill="1" applyBorder="1">
      <alignment/>
      <protection/>
    </xf>
    <xf numFmtId="10" fontId="5" fillId="44" borderId="38" xfId="148" applyNumberFormat="1" applyFont="1" applyFill="1" applyBorder="1" applyAlignment="1" applyProtection="1">
      <alignment horizontal="center" vertical="center"/>
      <protection locked="0"/>
    </xf>
    <xf numFmtId="10" fontId="5" fillId="44" borderId="39" xfId="148" applyNumberFormat="1" applyFont="1" applyFill="1" applyBorder="1" applyAlignment="1" applyProtection="1">
      <alignment horizontal="center" vertical="center"/>
      <protection locked="0"/>
    </xf>
    <xf numFmtId="165" fontId="34" fillId="0" borderId="31" xfId="185" applyFont="1" applyBorder="1" applyAlignment="1" applyProtection="1">
      <alignment vertical="center"/>
      <protection/>
    </xf>
    <xf numFmtId="165" fontId="34" fillId="0" borderId="32" xfId="185" applyFont="1" applyBorder="1" applyAlignment="1" applyProtection="1">
      <alignment vertical="center"/>
      <protection/>
    </xf>
    <xf numFmtId="165" fontId="34" fillId="0" borderId="30" xfId="185" applyFont="1" applyBorder="1" applyAlignment="1" applyProtection="1">
      <alignment vertical="center"/>
      <protection/>
    </xf>
    <xf numFmtId="165" fontId="106" fillId="42" borderId="40" xfId="186" applyFont="1" applyFill="1" applyBorder="1" applyAlignment="1" applyProtection="1">
      <alignment textRotation="90" wrapText="1"/>
      <protection/>
    </xf>
    <xf numFmtId="165" fontId="106" fillId="42" borderId="41" xfId="186" applyFont="1" applyFill="1" applyBorder="1" applyAlignment="1" applyProtection="1">
      <alignment textRotation="90" wrapText="1"/>
      <protection/>
    </xf>
    <xf numFmtId="166" fontId="34" fillId="42" borderId="33" xfId="84" applyFont="1" applyFill="1" applyBorder="1" applyAlignment="1" applyProtection="1">
      <alignment horizontal="center" vertical="center" wrapText="1"/>
      <protection/>
    </xf>
    <xf numFmtId="165" fontId="34" fillId="0" borderId="42" xfId="185" applyFont="1" applyBorder="1" applyAlignment="1" applyProtection="1">
      <alignment vertical="center"/>
      <protection/>
    </xf>
    <xf numFmtId="165" fontId="34" fillId="0" borderId="27" xfId="185" applyFont="1" applyBorder="1" applyAlignment="1" applyProtection="1">
      <alignment vertical="center"/>
      <protection/>
    </xf>
    <xf numFmtId="165" fontId="34" fillId="0" borderId="26" xfId="185" applyFont="1" applyBorder="1" applyAlignment="1" applyProtection="1">
      <alignment vertical="center"/>
      <protection/>
    </xf>
    <xf numFmtId="165" fontId="34" fillId="0" borderId="43" xfId="185" applyFont="1" applyBorder="1" applyAlignment="1" applyProtection="1">
      <alignment vertical="center"/>
      <protection/>
    </xf>
    <xf numFmtId="165" fontId="106" fillId="42" borderId="44" xfId="186" applyFont="1" applyFill="1" applyBorder="1" applyAlignment="1" applyProtection="1">
      <alignment textRotation="90" wrapText="1"/>
      <protection/>
    </xf>
    <xf numFmtId="165" fontId="106" fillId="42" borderId="43" xfId="186" applyFont="1" applyFill="1" applyBorder="1" applyAlignment="1" applyProtection="1">
      <alignment textRotation="90" wrapText="1"/>
      <protection/>
    </xf>
    <xf numFmtId="165" fontId="106" fillId="42" borderId="45" xfId="186" applyFont="1" applyFill="1" applyBorder="1" applyAlignment="1" applyProtection="1">
      <alignment textRotation="90" wrapText="1"/>
      <protection/>
    </xf>
    <xf numFmtId="166" fontId="33" fillId="38" borderId="5" xfId="84" applyFont="1" applyFill="1" applyBorder="1" applyAlignment="1" applyProtection="1">
      <alignment horizontal="center" vertical="center"/>
      <protection/>
    </xf>
    <xf numFmtId="2" fontId="33" fillId="42" borderId="31" xfId="84" applyNumberFormat="1" applyFont="1" applyFill="1" applyBorder="1" applyAlignment="1" applyProtection="1">
      <alignment/>
      <protection/>
    </xf>
    <xf numFmtId="2" fontId="33" fillId="42" borderId="32" xfId="84" applyNumberFormat="1" applyFont="1" applyFill="1" applyBorder="1" applyAlignment="1" applyProtection="1">
      <alignment/>
      <protection/>
    </xf>
    <xf numFmtId="2" fontId="33" fillId="38" borderId="46" xfId="84" applyNumberFormat="1" applyFont="1" applyFill="1" applyBorder="1" applyAlignment="1" applyProtection="1">
      <alignment/>
      <protection/>
    </xf>
    <xf numFmtId="2" fontId="33" fillId="43" borderId="22" xfId="84" applyNumberFormat="1" applyFont="1" applyFill="1" applyBorder="1" applyAlignment="1" applyProtection="1">
      <alignment/>
      <protection/>
    </xf>
    <xf numFmtId="2" fontId="33" fillId="43" borderId="47" xfId="84" applyNumberFormat="1" applyFont="1" applyFill="1" applyBorder="1" applyAlignment="1" applyProtection="1">
      <alignment/>
      <protection/>
    </xf>
    <xf numFmtId="166" fontId="106" fillId="41" borderId="31" xfId="84" applyFont="1" applyFill="1" applyBorder="1" applyAlignment="1" applyProtection="1">
      <alignment/>
      <protection/>
    </xf>
    <xf numFmtId="166" fontId="106" fillId="41" borderId="32" xfId="84" applyFont="1" applyFill="1" applyBorder="1" applyAlignment="1" applyProtection="1">
      <alignment/>
      <protection/>
    </xf>
    <xf numFmtId="166" fontId="33" fillId="41" borderId="32" xfId="84" applyFont="1" applyFill="1" applyBorder="1" applyAlignment="1" applyProtection="1">
      <alignment/>
      <protection/>
    </xf>
    <xf numFmtId="166" fontId="33" fillId="41" borderId="48" xfId="84" applyFont="1" applyFill="1" applyBorder="1" applyAlignment="1" applyProtection="1">
      <alignment/>
      <protection/>
    </xf>
    <xf numFmtId="0" fontId="33" fillId="41" borderId="36" xfId="90" applyFont="1" applyFill="1" applyBorder="1">
      <alignment/>
      <protection/>
    </xf>
    <xf numFmtId="2" fontId="33" fillId="42" borderId="7" xfId="84" applyNumberFormat="1" applyFont="1" applyFill="1" applyBorder="1" applyAlignment="1" applyProtection="1">
      <alignment/>
      <protection/>
    </xf>
    <xf numFmtId="2" fontId="33" fillId="42" borderId="20" xfId="84" applyNumberFormat="1" applyFont="1" applyFill="1" applyBorder="1" applyAlignment="1" applyProtection="1">
      <alignment/>
      <protection/>
    </xf>
    <xf numFmtId="2" fontId="33" fillId="42" borderId="49" xfId="84" applyNumberFormat="1" applyFont="1" applyFill="1" applyBorder="1" applyAlignment="1" applyProtection="1">
      <alignment/>
      <protection/>
    </xf>
    <xf numFmtId="2" fontId="33" fillId="38" borderId="41" xfId="84" applyNumberFormat="1" applyFont="1" applyFill="1" applyBorder="1" applyAlignment="1" applyProtection="1">
      <alignment/>
      <protection/>
    </xf>
    <xf numFmtId="2" fontId="33" fillId="43" borderId="50" xfId="84" applyNumberFormat="1" applyFont="1" applyFill="1" applyBorder="1" applyAlignment="1" applyProtection="1">
      <alignment/>
      <protection/>
    </xf>
    <xf numFmtId="2" fontId="33" fillId="43" borderId="40" xfId="84" applyNumberFormat="1" applyFont="1" applyFill="1" applyBorder="1" applyAlignment="1" applyProtection="1">
      <alignment/>
      <protection/>
    </xf>
    <xf numFmtId="166" fontId="106" fillId="41" borderId="49" xfId="84" applyFont="1" applyFill="1" applyBorder="1" applyAlignment="1" applyProtection="1">
      <alignment/>
      <protection/>
    </xf>
    <xf numFmtId="166" fontId="106" fillId="41" borderId="7" xfId="84" applyFont="1" applyFill="1" applyBorder="1" applyAlignment="1" applyProtection="1">
      <alignment/>
      <protection/>
    </xf>
    <xf numFmtId="166" fontId="101" fillId="41" borderId="7" xfId="84" applyFont="1" applyFill="1" applyBorder="1" applyAlignment="1" applyProtection="1">
      <alignment/>
      <protection/>
    </xf>
    <xf numFmtId="166" fontId="101" fillId="41" borderId="5" xfId="84" applyFont="1" applyFill="1" applyBorder="1" applyAlignment="1" applyProtection="1">
      <alignment/>
      <protection/>
    </xf>
    <xf numFmtId="0" fontId="33" fillId="41" borderId="41" xfId="90" applyFont="1" applyFill="1" applyBorder="1">
      <alignment/>
      <protection/>
    </xf>
    <xf numFmtId="2" fontId="33" fillId="42" borderId="7" xfId="84" applyNumberFormat="1" applyFont="1" applyFill="1" applyBorder="1" applyAlignment="1" applyProtection="1">
      <alignment horizontal="center" vertical="center"/>
      <protection/>
    </xf>
    <xf numFmtId="0" fontId="108" fillId="0" borderId="0" xfId="90" applyFont="1">
      <alignment/>
      <protection/>
    </xf>
    <xf numFmtId="2" fontId="34" fillId="42" borderId="7" xfId="84" applyNumberFormat="1" applyFont="1" applyFill="1" applyBorder="1" applyAlignment="1" applyProtection="1">
      <alignment/>
      <protection/>
    </xf>
    <xf numFmtId="2" fontId="34" fillId="42" borderId="20" xfId="84" applyNumberFormat="1" applyFont="1" applyFill="1" applyBorder="1" applyAlignment="1" applyProtection="1">
      <alignment/>
      <protection/>
    </xf>
    <xf numFmtId="2" fontId="34" fillId="42" borderId="49" xfId="84" applyNumberFormat="1" applyFont="1" applyFill="1" applyBorder="1" applyAlignment="1" applyProtection="1">
      <alignment/>
      <protection/>
    </xf>
    <xf numFmtId="2" fontId="34" fillId="43" borderId="22" xfId="84" applyNumberFormat="1" applyFont="1" applyFill="1" applyBorder="1" applyAlignment="1" applyProtection="1">
      <alignment/>
      <protection/>
    </xf>
    <xf numFmtId="2" fontId="34" fillId="43" borderId="50" xfId="84" applyNumberFormat="1" applyFont="1" applyFill="1" applyBorder="1" applyAlignment="1" applyProtection="1">
      <alignment/>
      <protection/>
    </xf>
    <xf numFmtId="2" fontId="34" fillId="43" borderId="40" xfId="84" applyNumberFormat="1" applyFont="1" applyFill="1" applyBorder="1" applyAlignment="1" applyProtection="1">
      <alignment/>
      <protection/>
    </xf>
    <xf numFmtId="166" fontId="107" fillId="41" borderId="7" xfId="84" applyFont="1" applyFill="1" applyBorder="1" applyAlignment="1" applyProtection="1">
      <alignment/>
      <protection/>
    </xf>
    <xf numFmtId="166" fontId="107" fillId="41" borderId="5" xfId="84" applyFont="1" applyFill="1" applyBorder="1" applyAlignment="1" applyProtection="1">
      <alignment/>
      <protection/>
    </xf>
    <xf numFmtId="166" fontId="34" fillId="41" borderId="41" xfId="90" applyNumberFormat="1" applyFont="1" applyFill="1" applyBorder="1">
      <alignment/>
      <protection/>
    </xf>
    <xf numFmtId="0" fontId="34" fillId="0" borderId="0" xfId="90" applyFont="1">
      <alignment/>
      <protection/>
    </xf>
    <xf numFmtId="166" fontId="106" fillId="41" borderId="5" xfId="84" applyFont="1" applyFill="1" applyBorder="1" applyAlignment="1" applyProtection="1">
      <alignment/>
      <protection/>
    </xf>
    <xf numFmtId="166" fontId="33" fillId="41" borderId="41" xfId="90" applyNumberFormat="1" applyFont="1" applyFill="1" applyBorder="1">
      <alignment/>
      <protection/>
    </xf>
    <xf numFmtId="2" fontId="33" fillId="42" borderId="44" xfId="84" applyNumberFormat="1" applyFont="1" applyFill="1" applyBorder="1" applyAlignment="1" applyProtection="1">
      <alignment/>
      <protection/>
    </xf>
    <xf numFmtId="2" fontId="33" fillId="42" borderId="38" xfId="84" applyNumberFormat="1" applyFont="1" applyFill="1" applyBorder="1" applyAlignment="1" applyProtection="1">
      <alignment/>
      <protection/>
    </xf>
    <xf numFmtId="2" fontId="33" fillId="38" borderId="43" xfId="84" applyNumberFormat="1" applyFont="1" applyFill="1" applyBorder="1" applyAlignment="1" applyProtection="1">
      <alignment/>
      <protection/>
    </xf>
    <xf numFmtId="2" fontId="33" fillId="43" borderId="51" xfId="84" applyNumberFormat="1" applyFont="1" applyFill="1" applyBorder="1" applyAlignment="1" applyProtection="1">
      <alignment/>
      <protection/>
    </xf>
    <xf numFmtId="2" fontId="33" fillId="43" borderId="39" xfId="84" applyNumberFormat="1" applyFont="1" applyFill="1" applyBorder="1" applyAlignment="1" applyProtection="1">
      <alignment/>
      <protection/>
    </xf>
    <xf numFmtId="166" fontId="106" fillId="41" borderId="44" xfId="84" applyFont="1" applyFill="1" applyBorder="1" applyAlignment="1" applyProtection="1">
      <alignment/>
      <protection/>
    </xf>
    <xf numFmtId="166" fontId="106" fillId="41" borderId="38" xfId="84" applyFont="1" applyFill="1" applyBorder="1" applyAlignment="1" applyProtection="1">
      <alignment/>
      <protection/>
    </xf>
    <xf numFmtId="166" fontId="106" fillId="41" borderId="52" xfId="84" applyFont="1" applyFill="1" applyBorder="1" applyAlignment="1" applyProtection="1">
      <alignment/>
      <protection/>
    </xf>
    <xf numFmtId="166" fontId="33" fillId="41" borderId="43" xfId="90" applyNumberFormat="1" applyFont="1" applyFill="1" applyBorder="1">
      <alignment/>
      <protection/>
    </xf>
    <xf numFmtId="0" fontId="4" fillId="0" borderId="0" xfId="90" applyFont="1">
      <alignment/>
      <protection/>
    </xf>
    <xf numFmtId="2" fontId="34" fillId="42" borderId="44" xfId="84" applyNumberFormat="1" applyFont="1" applyFill="1" applyBorder="1" applyAlignment="1" applyProtection="1">
      <alignment/>
      <protection/>
    </xf>
    <xf numFmtId="2" fontId="34" fillId="42" borderId="38" xfId="84" applyNumberFormat="1" applyFont="1" applyFill="1" applyBorder="1" applyAlignment="1" applyProtection="1">
      <alignment/>
      <protection/>
    </xf>
    <xf numFmtId="2" fontId="34" fillId="43" borderId="51" xfId="84" applyNumberFormat="1" applyFont="1" applyFill="1" applyBorder="1" applyAlignment="1" applyProtection="1">
      <alignment/>
      <protection/>
    </xf>
    <xf numFmtId="2" fontId="34" fillId="43" borderId="39" xfId="84" applyNumberFormat="1" applyFont="1" applyFill="1" applyBorder="1" applyAlignment="1" applyProtection="1">
      <alignment/>
      <protection/>
    </xf>
    <xf numFmtId="166" fontId="107" fillId="41" borderId="38" xfId="84" applyFont="1" applyFill="1" applyBorder="1" applyAlignment="1" applyProtection="1">
      <alignment/>
      <protection/>
    </xf>
    <xf numFmtId="166" fontId="107" fillId="41" borderId="52" xfId="84" applyFont="1" applyFill="1" applyBorder="1" applyAlignment="1" applyProtection="1">
      <alignment/>
      <protection/>
    </xf>
    <xf numFmtId="166" fontId="34" fillId="41" borderId="43" xfId="90" applyNumberFormat="1" applyFont="1" applyFill="1" applyBorder="1">
      <alignment/>
      <protection/>
    </xf>
    <xf numFmtId="0" fontId="5" fillId="0" borderId="0" xfId="90" applyFont="1">
      <alignment/>
      <protection/>
    </xf>
    <xf numFmtId="166" fontId="106" fillId="41" borderId="48" xfId="84" applyFont="1" applyFill="1" applyBorder="1" applyAlignment="1" applyProtection="1">
      <alignment/>
      <protection/>
    </xf>
    <xf numFmtId="166" fontId="33" fillId="41" borderId="46" xfId="90" applyNumberFormat="1" applyFont="1" applyFill="1" applyBorder="1">
      <alignment/>
      <protection/>
    </xf>
    <xf numFmtId="0" fontId="101" fillId="0" borderId="53" xfId="90" applyFont="1" applyBorder="1" applyProtection="1">
      <alignment/>
      <protection locked="0"/>
    </xf>
    <xf numFmtId="0" fontId="101" fillId="0" borderId="0" xfId="90" applyFont="1" applyProtection="1">
      <alignment/>
      <protection locked="0"/>
    </xf>
    <xf numFmtId="0" fontId="101" fillId="0" borderId="0" xfId="90" applyFont="1" applyAlignment="1" applyProtection="1">
      <alignment horizontal="left"/>
      <protection locked="0"/>
    </xf>
    <xf numFmtId="0" fontId="101" fillId="0" borderId="54" xfId="90" applyFont="1" applyBorder="1" applyProtection="1">
      <alignment/>
      <protection locked="0"/>
    </xf>
    <xf numFmtId="2" fontId="33" fillId="0" borderId="0" xfId="84" applyNumberFormat="1" applyFont="1" applyFill="1" applyBorder="1" applyAlignment="1" applyProtection="1">
      <alignment/>
      <protection locked="0"/>
    </xf>
    <xf numFmtId="2" fontId="33" fillId="0" borderId="0" xfId="84" applyNumberFormat="1" applyFont="1" applyFill="1" applyBorder="1" applyAlignment="1" applyProtection="1">
      <alignment/>
      <protection/>
    </xf>
    <xf numFmtId="2" fontId="101" fillId="42" borderId="53" xfId="136" applyNumberFormat="1" applyFont="1" applyFill="1" applyBorder="1" applyProtection="1">
      <alignment/>
      <protection locked="0"/>
    </xf>
    <xf numFmtId="0" fontId="33" fillId="0" borderId="0" xfId="90" applyFont="1" applyProtection="1">
      <alignment/>
      <protection locked="0"/>
    </xf>
    <xf numFmtId="0" fontId="101" fillId="0" borderId="55" xfId="90" applyFont="1" applyBorder="1" applyProtection="1">
      <alignment/>
      <protection locked="0"/>
    </xf>
    <xf numFmtId="0" fontId="33" fillId="0" borderId="56" xfId="90" applyFont="1" applyBorder="1" applyProtection="1">
      <alignment/>
      <protection locked="0"/>
    </xf>
    <xf numFmtId="0" fontId="101" fillId="0" borderId="56" xfId="90" applyFont="1" applyBorder="1" applyProtection="1">
      <alignment/>
      <protection locked="0"/>
    </xf>
    <xf numFmtId="0" fontId="101" fillId="0" borderId="57" xfId="90" applyFont="1" applyBorder="1" applyProtection="1">
      <alignment/>
      <protection locked="0"/>
    </xf>
    <xf numFmtId="0" fontId="109" fillId="0" borderId="53" xfId="90" applyFont="1" applyBorder="1" applyAlignment="1" applyProtection="1">
      <alignment vertical="center"/>
      <protection locked="0"/>
    </xf>
    <xf numFmtId="0" fontId="109" fillId="0" borderId="0" xfId="90" applyFont="1" applyAlignment="1" applyProtection="1">
      <alignment vertical="center"/>
      <protection locked="0"/>
    </xf>
    <xf numFmtId="0" fontId="109" fillId="0" borderId="0" xfId="90" applyFont="1" applyAlignment="1" applyProtection="1">
      <alignment horizontal="center" vertical="center"/>
      <protection locked="0"/>
    </xf>
    <xf numFmtId="0" fontId="109" fillId="0" borderId="54" xfId="90" applyFont="1" applyBorder="1" applyAlignment="1">
      <alignment vertical="center"/>
      <protection/>
    </xf>
    <xf numFmtId="0" fontId="33" fillId="0" borderId="53" xfId="90" applyFont="1" applyBorder="1">
      <alignment/>
      <protection/>
    </xf>
    <xf numFmtId="0" fontId="33" fillId="0" borderId="0" xfId="90" applyFont="1" applyAlignment="1">
      <alignment horizontal="center" vertical="center"/>
      <protection/>
    </xf>
    <xf numFmtId="0" fontId="33" fillId="0" borderId="54" xfId="90" applyFont="1" applyBorder="1">
      <alignment/>
      <protection/>
    </xf>
    <xf numFmtId="0" fontId="33" fillId="0" borderId="0" xfId="90" applyFont="1" applyAlignment="1">
      <alignment horizontal="left"/>
      <protection/>
    </xf>
    <xf numFmtId="0" fontId="33" fillId="0" borderId="54" xfId="90" applyFont="1" applyBorder="1" applyAlignment="1">
      <alignment horizontal="right"/>
      <protection/>
    </xf>
    <xf numFmtId="166" fontId="101" fillId="0" borderId="0" xfId="84" applyFont="1" applyBorder="1" applyAlignment="1" applyProtection="1">
      <alignment/>
      <protection/>
    </xf>
    <xf numFmtId="166" fontId="101" fillId="0" borderId="0" xfId="84" applyFont="1" applyAlignment="1" applyProtection="1">
      <alignment/>
      <protection/>
    </xf>
    <xf numFmtId="0" fontId="34" fillId="0" borderId="54" xfId="90" applyFont="1" applyBorder="1" applyAlignment="1">
      <alignment horizontal="right"/>
      <protection/>
    </xf>
    <xf numFmtId="166" fontId="108" fillId="0" borderId="0" xfId="90" applyNumberFormat="1" applyFont="1">
      <alignment/>
      <protection/>
    </xf>
    <xf numFmtId="0" fontId="101" fillId="0" borderId="54" xfId="90" applyFont="1" applyBorder="1" applyAlignment="1">
      <alignment horizontal="right"/>
      <protection/>
    </xf>
    <xf numFmtId="166" fontId="101" fillId="0" borderId="0" xfId="90" applyNumberFormat="1" applyFont="1">
      <alignment/>
      <protection/>
    </xf>
    <xf numFmtId="0" fontId="32" fillId="0" borderId="54" xfId="90" applyFont="1" applyBorder="1" applyAlignment="1">
      <alignment horizontal="right"/>
      <protection/>
    </xf>
    <xf numFmtId="0" fontId="33" fillId="0" borderId="55" xfId="90" applyFont="1" applyBorder="1">
      <alignment/>
      <protection/>
    </xf>
    <xf numFmtId="0" fontId="33" fillId="0" borderId="56" xfId="90" applyFont="1" applyBorder="1">
      <alignment/>
      <protection/>
    </xf>
    <xf numFmtId="0" fontId="33" fillId="0" borderId="56" xfId="90" applyFont="1" applyBorder="1" applyAlignment="1">
      <alignment horizontal="left"/>
      <protection/>
    </xf>
    <xf numFmtId="0" fontId="33" fillId="0" borderId="57" xfId="90" applyFont="1" applyBorder="1">
      <alignment/>
      <protection/>
    </xf>
    <xf numFmtId="165" fontId="106" fillId="0" borderId="0" xfId="185" applyFont="1" applyFill="1" applyBorder="1" applyAlignment="1" applyProtection="1">
      <alignment/>
      <protection/>
    </xf>
    <xf numFmtId="165" fontId="33" fillId="0" borderId="0" xfId="185" applyFont="1" applyFill="1" applyBorder="1" applyAlignment="1" applyProtection="1">
      <alignment/>
      <protection/>
    </xf>
    <xf numFmtId="165" fontId="34" fillId="0" borderId="0" xfId="185" applyFont="1" applyFill="1" applyBorder="1" applyAlignment="1" applyProtection="1">
      <alignment wrapText="1"/>
      <protection/>
    </xf>
    <xf numFmtId="166" fontId="106" fillId="0" borderId="0" xfId="84" applyFont="1" applyAlignment="1" applyProtection="1">
      <alignment/>
      <protection/>
    </xf>
    <xf numFmtId="166" fontId="33" fillId="0" borderId="0" xfId="84" applyFont="1" applyAlignment="1" applyProtection="1">
      <alignment/>
      <protection/>
    </xf>
    <xf numFmtId="0" fontId="2" fillId="0" borderId="0" xfId="90">
      <alignment/>
      <protection/>
    </xf>
    <xf numFmtId="0" fontId="2" fillId="0" borderId="0" xfId="90" applyAlignment="1">
      <alignment horizontal="center" vertical="center"/>
      <protection/>
    </xf>
    <xf numFmtId="0" fontId="2" fillId="0" borderId="0" xfId="90" applyProtection="1">
      <alignment/>
      <protection locked="0"/>
    </xf>
    <xf numFmtId="0" fontId="2" fillId="0" borderId="0" xfId="90" applyAlignment="1" applyProtection="1">
      <alignment horizontal="center" vertical="center"/>
      <protection locked="0"/>
    </xf>
    <xf numFmtId="166" fontId="4" fillId="0" borderId="0" xfId="84" applyFont="1" applyBorder="1" applyAlignment="1" applyProtection="1">
      <alignment/>
      <protection/>
    </xf>
    <xf numFmtId="166" fontId="4" fillId="0" borderId="19" xfId="84" applyFont="1" applyBorder="1" applyAlignment="1" applyProtection="1">
      <alignment/>
      <protection/>
    </xf>
    <xf numFmtId="166" fontId="5" fillId="0" borderId="7" xfId="84" applyFont="1" applyBorder="1" applyAlignment="1" applyProtection="1">
      <alignment horizontal="center" vertical="center"/>
      <protection/>
    </xf>
    <xf numFmtId="166" fontId="4" fillId="0" borderId="32" xfId="84" applyFont="1" applyBorder="1" applyAlignment="1" applyProtection="1">
      <alignment/>
      <protection/>
    </xf>
    <xf numFmtId="166" fontId="4" fillId="0" borderId="20" xfId="84" applyFont="1" applyBorder="1" applyAlignment="1" applyProtection="1">
      <alignment/>
      <protection/>
    </xf>
    <xf numFmtId="166" fontId="4" fillId="0" borderId="31" xfId="84" applyFont="1" applyBorder="1" applyAlignment="1" applyProtection="1">
      <alignment/>
      <protection/>
    </xf>
    <xf numFmtId="166" fontId="4" fillId="0" borderId="48" xfId="84" applyFont="1" applyBorder="1" applyAlignment="1" applyProtection="1">
      <alignment/>
      <protection/>
    </xf>
    <xf numFmtId="166" fontId="5" fillId="0" borderId="42" xfId="84" applyFont="1" applyBorder="1" applyAlignment="1" applyProtection="1">
      <alignment/>
      <protection/>
    </xf>
    <xf numFmtId="0" fontId="5" fillId="0" borderId="0" xfId="90" applyFont="1" applyAlignment="1" applyProtection="1">
      <alignment horizontal="right"/>
      <protection locked="0"/>
    </xf>
    <xf numFmtId="0" fontId="4" fillId="0" borderId="0" xfId="90" applyFont="1" applyProtection="1">
      <alignment/>
      <protection locked="0"/>
    </xf>
    <xf numFmtId="166" fontId="101" fillId="0" borderId="0" xfId="84" applyFont="1" applyBorder="1" applyAlignment="1" applyProtection="1">
      <alignment/>
      <protection locked="0"/>
    </xf>
    <xf numFmtId="166" fontId="4" fillId="0" borderId="0" xfId="84" applyFont="1" applyBorder="1" applyAlignment="1" applyProtection="1">
      <alignment/>
      <protection locked="0"/>
    </xf>
    <xf numFmtId="0" fontId="101" fillId="0" borderId="21" xfId="90" applyFont="1" applyBorder="1" applyAlignment="1" applyProtection="1">
      <alignment horizontal="center" vertical="center"/>
      <protection locked="0"/>
    </xf>
    <xf numFmtId="166" fontId="101" fillId="0" borderId="0" xfId="84" applyFont="1" applyBorder="1" applyAlignment="1" applyProtection="1">
      <alignment horizontal="center" vertical="center"/>
      <protection locked="0"/>
    </xf>
    <xf numFmtId="0" fontId="101" fillId="0" borderId="0" xfId="90" applyFont="1" applyAlignment="1" applyProtection="1">
      <alignment horizontal="center" vertical="center"/>
      <protection locked="0"/>
    </xf>
    <xf numFmtId="166" fontId="4" fillId="0" borderId="0" xfId="84" applyFont="1" applyAlignment="1" applyProtection="1">
      <alignment/>
      <protection/>
    </xf>
    <xf numFmtId="0" fontId="110" fillId="0" borderId="0" xfId="90" applyFont="1" applyAlignment="1" applyProtection="1">
      <alignment horizontal="center" vertical="center"/>
      <protection locked="0"/>
    </xf>
    <xf numFmtId="2" fontId="59" fillId="33" borderId="7" xfId="136" applyNumberFormat="1" applyFont="1" applyFill="1" applyBorder="1" applyAlignment="1" applyProtection="1">
      <alignment horizontal="center" vertical="center" wrapText="1"/>
      <protection/>
    </xf>
    <xf numFmtId="2" fontId="59" fillId="33" borderId="20" xfId="136" applyNumberFormat="1" applyFont="1" applyFill="1" applyBorder="1" applyAlignment="1" applyProtection="1">
      <alignment horizontal="center" vertical="center" wrapText="1"/>
      <protection/>
    </xf>
    <xf numFmtId="166" fontId="4" fillId="0" borderId="58" xfId="84" applyFont="1" applyBorder="1" applyAlignment="1" applyProtection="1">
      <alignment/>
      <protection/>
    </xf>
    <xf numFmtId="0" fontId="4" fillId="0" borderId="18" xfId="90" applyFont="1" applyBorder="1" applyProtection="1">
      <alignment/>
      <protection/>
    </xf>
    <xf numFmtId="0" fontId="4" fillId="0" borderId="0" xfId="90" applyFont="1" applyProtection="1">
      <alignment/>
      <protection/>
    </xf>
    <xf numFmtId="0" fontId="5" fillId="0" borderId="5" xfId="90" applyFont="1" applyBorder="1" applyAlignment="1" applyProtection="1">
      <alignment horizontal="center" vertical="center"/>
      <protection/>
    </xf>
    <xf numFmtId="0" fontId="5" fillId="0" borderId="7" xfId="90" applyFont="1" applyBorder="1" applyAlignment="1" applyProtection="1">
      <alignment horizontal="center" vertical="center"/>
      <protection/>
    </xf>
    <xf numFmtId="0" fontId="5" fillId="0" borderId="25" xfId="90" applyFont="1" applyBorder="1" applyAlignment="1" applyProtection="1">
      <alignment horizontal="right"/>
      <protection/>
    </xf>
    <xf numFmtId="0" fontId="101" fillId="0" borderId="0" xfId="90" applyFont="1" applyProtection="1">
      <alignment/>
      <protection/>
    </xf>
    <xf numFmtId="0" fontId="4" fillId="0" borderId="18" xfId="90" applyFont="1" applyBorder="1" applyProtection="1">
      <alignment/>
      <protection locked="0"/>
    </xf>
    <xf numFmtId="166" fontId="4" fillId="0" borderId="19" xfId="84" applyFont="1" applyBorder="1" applyAlignment="1" applyProtection="1">
      <alignment/>
      <protection locked="0"/>
    </xf>
    <xf numFmtId="166" fontId="5" fillId="0" borderId="0" xfId="84" applyFont="1" applyBorder="1" applyAlignment="1" applyProtection="1">
      <alignment/>
      <protection locked="0"/>
    </xf>
    <xf numFmtId="0" fontId="2" fillId="0" borderId="0" xfId="90" applyProtection="1">
      <alignment/>
      <protection/>
    </xf>
    <xf numFmtId="0" fontId="2" fillId="0" borderId="18" xfId="90" applyBorder="1" applyProtection="1">
      <alignment/>
      <protection/>
    </xf>
    <xf numFmtId="0" fontId="2" fillId="0" borderId="22" xfId="90" applyBorder="1" applyAlignment="1" applyProtection="1">
      <alignment horizontal="center" vertical="center"/>
      <protection/>
    </xf>
    <xf numFmtId="0" fontId="2" fillId="0" borderId="22" xfId="90" applyBorder="1" applyAlignment="1" applyProtection="1">
      <alignment horizontal="center"/>
      <protection/>
    </xf>
    <xf numFmtId="0" fontId="2" fillId="0" borderId="47" xfId="90" applyBorder="1" applyAlignment="1" applyProtection="1">
      <alignment horizontal="center"/>
      <protection/>
    </xf>
    <xf numFmtId="0" fontId="2" fillId="0" borderId="59" xfId="90" applyBorder="1" applyProtection="1">
      <alignment/>
      <protection/>
    </xf>
    <xf numFmtId="0" fontId="2" fillId="43" borderId="7" xfId="90" applyFont="1" applyFill="1" applyBorder="1" applyAlignment="1" applyProtection="1">
      <alignment horizontal="center" textRotation="90" wrapText="1" readingOrder="1"/>
      <protection/>
    </xf>
    <xf numFmtId="0" fontId="38" fillId="43" borderId="7" xfId="90" applyFont="1" applyFill="1" applyBorder="1" applyAlignment="1" applyProtection="1">
      <alignment horizontal="center" textRotation="90" wrapText="1" readingOrder="1"/>
      <protection/>
    </xf>
    <xf numFmtId="0" fontId="2" fillId="43" borderId="7" xfId="90" applyFill="1" applyBorder="1" applyProtection="1">
      <alignment/>
      <protection/>
    </xf>
    <xf numFmtId="0" fontId="2" fillId="43" borderId="20" xfId="90" applyFill="1" applyBorder="1" applyProtection="1">
      <alignment/>
      <protection/>
    </xf>
    <xf numFmtId="0" fontId="2" fillId="0" borderId="0" xfId="90" applyAlignment="1" applyProtection="1">
      <alignment horizontal="center" vertical="center"/>
      <protection/>
    </xf>
    <xf numFmtId="0" fontId="15" fillId="43" borderId="7" xfId="90" applyFont="1" applyFill="1" applyBorder="1" applyAlignment="1" applyProtection="1">
      <alignment horizontal="center" vertical="center"/>
      <protection/>
    </xf>
    <xf numFmtId="0" fontId="15" fillId="43" borderId="20" xfId="90" applyFont="1" applyFill="1" applyBorder="1" applyAlignment="1" applyProtection="1">
      <alignment horizontal="center" vertical="center"/>
      <protection/>
    </xf>
    <xf numFmtId="0" fontId="15" fillId="0" borderId="18" xfId="90" applyFont="1" applyBorder="1" applyProtection="1">
      <alignment/>
      <protection/>
    </xf>
    <xf numFmtId="0" fontId="15" fillId="0" borderId="0" xfId="90" applyFont="1" applyProtection="1">
      <alignment/>
      <protection/>
    </xf>
    <xf numFmtId="0" fontId="2" fillId="0" borderId="19" xfId="90" applyBorder="1" applyProtection="1">
      <alignment/>
      <protection/>
    </xf>
    <xf numFmtId="0" fontId="2" fillId="38" borderId="60" xfId="90" applyFill="1" applyBorder="1" applyAlignment="1" applyProtection="1">
      <alignment horizontal="center" vertical="center"/>
      <protection/>
    </xf>
    <xf numFmtId="0" fontId="2" fillId="0" borderId="24" xfId="90" applyBorder="1" applyProtection="1">
      <alignment/>
      <protection locked="0"/>
    </xf>
    <xf numFmtId="0" fontId="2" fillId="0" borderId="0" xfId="90" applyBorder="1" applyProtection="1">
      <alignment/>
      <protection locked="0"/>
    </xf>
    <xf numFmtId="0" fontId="2" fillId="0" borderId="0" xfId="90" applyBorder="1" applyAlignment="1" applyProtection="1">
      <alignment horizontal="center" vertical="center"/>
      <protection locked="0"/>
    </xf>
    <xf numFmtId="2" fontId="61" fillId="0" borderId="7" xfId="136" applyNumberFormat="1" applyFont="1" applyFill="1" applyBorder="1" applyAlignment="1" applyProtection="1">
      <alignment horizontal="center" vertical="center" wrapText="1"/>
      <protection/>
    </xf>
    <xf numFmtId="10" fontId="61" fillId="0" borderId="7" xfId="136" applyNumberFormat="1" applyFont="1" applyFill="1" applyBorder="1" applyAlignment="1" applyProtection="1">
      <alignment horizontal="center" vertical="center" wrapText="1"/>
      <protection/>
    </xf>
    <xf numFmtId="10" fontId="61" fillId="0" borderId="20" xfId="136" applyNumberFormat="1" applyFont="1" applyFill="1" applyBorder="1" applyAlignment="1" applyProtection="1">
      <alignment horizontal="center" vertical="center" wrapText="1"/>
      <protection/>
    </xf>
    <xf numFmtId="2" fontId="61" fillId="0" borderId="17" xfId="136" applyNumberFormat="1" applyFont="1" applyFill="1" applyBorder="1" applyAlignment="1" applyProtection="1">
      <alignment horizontal="center" vertical="center" wrapText="1"/>
      <protection/>
    </xf>
    <xf numFmtId="168" fontId="61" fillId="0" borderId="17" xfId="136" applyNumberFormat="1" applyFont="1" applyFill="1" applyBorder="1" applyAlignment="1" applyProtection="1">
      <alignment horizontal="center" vertical="center" wrapText="1"/>
      <protection/>
    </xf>
    <xf numFmtId="2" fontId="59" fillId="33" borderId="61" xfId="136" applyNumberFormat="1" applyFont="1" applyFill="1" applyBorder="1" applyAlignment="1" applyProtection="1">
      <alignment vertical="center" wrapText="1"/>
      <protection/>
    </xf>
    <xf numFmtId="2" fontId="59" fillId="33" borderId="51" xfId="136" applyNumberFormat="1" applyFont="1" applyFill="1" applyBorder="1" applyAlignment="1" applyProtection="1">
      <alignment vertical="center" wrapText="1"/>
      <protection/>
    </xf>
    <xf numFmtId="2" fontId="59" fillId="33" borderId="39" xfId="136" applyNumberFormat="1" applyFont="1" applyFill="1" applyBorder="1" applyAlignment="1" applyProtection="1">
      <alignment vertical="center" wrapText="1"/>
      <protection/>
    </xf>
    <xf numFmtId="0" fontId="33" fillId="38" borderId="0" xfId="90" applyFont="1" applyFill="1" applyAlignment="1" applyProtection="1">
      <alignment horizontal="center" vertical="center"/>
      <protection/>
    </xf>
    <xf numFmtId="0" fontId="5" fillId="42" borderId="62" xfId="90" applyFont="1" applyFill="1" applyBorder="1" applyAlignment="1" applyProtection="1">
      <alignment horizontal="centerContinuous" vertical="center"/>
      <protection/>
    </xf>
    <xf numFmtId="0" fontId="5" fillId="42" borderId="34" xfId="90" applyFont="1" applyFill="1" applyBorder="1" applyAlignment="1" applyProtection="1">
      <alignment horizontal="centerContinuous" vertical="center"/>
      <protection/>
    </xf>
    <xf numFmtId="0" fontId="5" fillId="42" borderId="34" xfId="90" applyFont="1" applyFill="1" applyBorder="1" applyAlignment="1" applyProtection="1">
      <alignment horizontal="center" vertical="center"/>
      <protection/>
    </xf>
    <xf numFmtId="0" fontId="5" fillId="42" borderId="63" xfId="90" applyFont="1" applyFill="1" applyBorder="1" applyAlignment="1" applyProtection="1">
      <alignment horizontal="centerContinuous" vertical="center"/>
      <protection/>
    </xf>
    <xf numFmtId="0" fontId="5" fillId="42" borderId="64" xfId="90" applyFont="1" applyFill="1" applyBorder="1" applyAlignment="1" applyProtection="1">
      <alignment vertical="center"/>
      <protection/>
    </xf>
    <xf numFmtId="0" fontId="5" fillId="42" borderId="65" xfId="90" applyFont="1" applyFill="1" applyBorder="1" applyAlignment="1" applyProtection="1">
      <alignment horizontal="left" vertical="center"/>
      <protection/>
    </xf>
    <xf numFmtId="0" fontId="4" fillId="0" borderId="66" xfId="90" applyFont="1" applyBorder="1" applyAlignment="1" applyProtection="1">
      <alignment horizontal="left"/>
      <protection/>
    </xf>
    <xf numFmtId="0" fontId="5" fillId="42" borderId="65" xfId="90" applyFont="1" applyFill="1" applyBorder="1" applyAlignment="1" applyProtection="1">
      <alignment horizontal="center" vertical="center"/>
      <protection/>
    </xf>
    <xf numFmtId="0" fontId="5" fillId="42" borderId="67" xfId="90" applyFont="1" applyFill="1" applyBorder="1" applyAlignment="1" applyProtection="1">
      <alignment vertical="center"/>
      <protection/>
    </xf>
    <xf numFmtId="0" fontId="5" fillId="42" borderId="5" xfId="90" applyFont="1" applyFill="1" applyBorder="1" applyAlignment="1" applyProtection="1">
      <alignment horizontal="center" vertical="center"/>
      <protection/>
    </xf>
    <xf numFmtId="0" fontId="5" fillId="42" borderId="49" xfId="90" applyFont="1" applyFill="1" applyBorder="1" applyAlignment="1" applyProtection="1">
      <alignment horizontal="center" vertical="center"/>
      <protection/>
    </xf>
    <xf numFmtId="0" fontId="5" fillId="42" borderId="50" xfId="90" applyFont="1" applyFill="1" applyBorder="1" applyAlignment="1" applyProtection="1">
      <alignment horizontal="center" vertical="center"/>
      <protection/>
    </xf>
    <xf numFmtId="0" fontId="5" fillId="42" borderId="40" xfId="90" applyFont="1" applyFill="1" applyBorder="1" applyAlignment="1" applyProtection="1">
      <alignment horizontal="center" vertical="center"/>
      <protection/>
    </xf>
    <xf numFmtId="0" fontId="5" fillId="42" borderId="51" xfId="90" applyFont="1" applyFill="1" applyBorder="1" applyAlignment="1" applyProtection="1">
      <alignment horizontal="center" vertical="center"/>
      <protection/>
    </xf>
    <xf numFmtId="0" fontId="5" fillId="42" borderId="68" xfId="90" applyFont="1" applyFill="1" applyBorder="1" applyAlignment="1" applyProtection="1">
      <alignment horizontal="center" vertical="center"/>
      <protection/>
    </xf>
    <xf numFmtId="0" fontId="5" fillId="42" borderId="58" xfId="90" applyFont="1" applyFill="1" applyBorder="1" applyAlignment="1" applyProtection="1">
      <alignment horizontal="center" vertical="center"/>
      <protection/>
    </xf>
    <xf numFmtId="0" fontId="5" fillId="42" borderId="58" xfId="90" applyFont="1" applyFill="1" applyBorder="1" applyAlignment="1" applyProtection="1">
      <alignment horizontal="center" vertical="center" wrapText="1"/>
      <protection/>
    </xf>
    <xf numFmtId="0" fontId="5" fillId="42" borderId="69" xfId="90" applyFont="1" applyFill="1" applyBorder="1" applyAlignment="1" applyProtection="1">
      <alignment horizontal="center" vertical="center" wrapText="1"/>
      <protection/>
    </xf>
    <xf numFmtId="0" fontId="34" fillId="38" borderId="0" xfId="90" applyFont="1" applyFill="1" applyAlignment="1" applyProtection="1">
      <alignment horizontal="center" vertical="center"/>
      <protection/>
    </xf>
    <xf numFmtId="0" fontId="108" fillId="0" borderId="0" xfId="90" applyFont="1" applyProtection="1">
      <alignment/>
      <protection/>
    </xf>
    <xf numFmtId="0" fontId="4" fillId="38" borderId="0" xfId="90" applyFont="1" applyFill="1" applyAlignment="1" applyProtection="1">
      <alignment horizontal="center" vertical="center"/>
      <protection/>
    </xf>
    <xf numFmtId="0" fontId="5" fillId="38" borderId="0" xfId="90" applyFont="1" applyFill="1" applyAlignment="1" applyProtection="1">
      <alignment horizontal="center" vertical="center"/>
      <protection/>
    </xf>
    <xf numFmtId="0" fontId="36" fillId="0" borderId="70" xfId="90" applyFont="1" applyBorder="1" applyAlignment="1" applyProtection="1">
      <alignment horizontal="center" vertical="center"/>
      <protection/>
    </xf>
    <xf numFmtId="0" fontId="36" fillId="0" borderId="71" xfId="90" applyFont="1" applyBorder="1" applyAlignment="1" applyProtection="1">
      <alignment horizontal="center" vertical="center"/>
      <protection/>
    </xf>
    <xf numFmtId="4" fontId="36" fillId="0" borderId="71" xfId="90" applyNumberFormat="1" applyFont="1" applyBorder="1" applyAlignment="1" applyProtection="1">
      <alignment horizontal="left" vertical="center" wrapText="1"/>
      <protection/>
    </xf>
    <xf numFmtId="4" fontId="36" fillId="0" borderId="71" xfId="90" applyNumberFormat="1" applyFont="1" applyBorder="1" applyAlignment="1" applyProtection="1">
      <alignment horizontal="center" vertical="center"/>
      <protection/>
    </xf>
    <xf numFmtId="44" fontId="36" fillId="44" borderId="71" xfId="90" applyNumberFormat="1" applyFont="1" applyFill="1" applyBorder="1" applyAlignment="1" applyProtection="1">
      <alignment horizontal="center" vertical="center"/>
      <protection/>
    </xf>
    <xf numFmtId="166" fontId="36" fillId="42" borderId="71" xfId="90" applyNumberFormat="1" applyFont="1" applyFill="1" applyBorder="1" applyAlignment="1" applyProtection="1">
      <alignment horizontal="center" vertical="center" wrapText="1"/>
      <protection/>
    </xf>
    <xf numFmtId="166" fontId="36" fillId="0" borderId="72" xfId="90" applyNumberFormat="1" applyFont="1" applyBorder="1" applyAlignment="1" applyProtection="1">
      <alignment horizontal="center" vertical="center" wrapText="1"/>
      <protection/>
    </xf>
    <xf numFmtId="2" fontId="33" fillId="0" borderId="0" xfId="84" applyNumberFormat="1" applyFont="1" applyFill="1" applyBorder="1" applyAlignment="1" applyProtection="1">
      <alignment horizontal="center" vertical="center"/>
      <protection/>
    </xf>
    <xf numFmtId="10" fontId="59" fillId="45" borderId="7" xfId="136" applyNumberFormat="1" applyFont="1" applyFill="1" applyBorder="1" applyAlignment="1" applyProtection="1">
      <alignment horizontal="center" vertical="center" wrapText="1"/>
      <protection/>
    </xf>
    <xf numFmtId="10" fontId="59" fillId="45" borderId="50" xfId="136" applyNumberFormat="1" applyFont="1" applyFill="1" applyBorder="1" applyAlignment="1" applyProtection="1">
      <alignment horizontal="center" vertical="center" wrapText="1"/>
      <protection/>
    </xf>
    <xf numFmtId="166" fontId="34" fillId="42" borderId="23" xfId="84" applyFont="1" applyFill="1" applyBorder="1" applyAlignment="1" applyProtection="1">
      <alignment horizontal="center" vertical="center" wrapText="1"/>
      <protection/>
    </xf>
    <xf numFmtId="166" fontId="33" fillId="38" borderId="67" xfId="84" applyFont="1" applyFill="1" applyBorder="1" applyAlignment="1" applyProtection="1">
      <alignment horizontal="center" vertical="center"/>
      <protection/>
    </xf>
    <xf numFmtId="165" fontId="34" fillId="0" borderId="35" xfId="185" applyFont="1" applyBorder="1" applyAlignment="1" applyProtection="1">
      <alignment vertical="center"/>
      <protection/>
    </xf>
    <xf numFmtId="2" fontId="33" fillId="38" borderId="47" xfId="84" applyNumberFormat="1" applyFont="1" applyFill="1" applyBorder="1" applyAlignment="1" applyProtection="1">
      <alignment/>
      <protection/>
    </xf>
    <xf numFmtId="2" fontId="33" fillId="38" borderId="40" xfId="84" applyNumberFormat="1" applyFont="1" applyFill="1" applyBorder="1" applyAlignment="1" applyProtection="1">
      <alignment/>
      <protection/>
    </xf>
    <xf numFmtId="2" fontId="33" fillId="38" borderId="39" xfId="84" applyNumberFormat="1" applyFont="1" applyFill="1" applyBorder="1" applyAlignment="1" applyProtection="1">
      <alignment/>
      <protection/>
    </xf>
    <xf numFmtId="165" fontId="106" fillId="0" borderId="0" xfId="185" applyFont="1" applyBorder="1" applyAlignment="1" applyProtection="1">
      <alignment/>
      <protection/>
    </xf>
    <xf numFmtId="165" fontId="33" fillId="0" borderId="0" xfId="185" applyFont="1" applyBorder="1" applyAlignment="1" applyProtection="1">
      <alignment/>
      <protection/>
    </xf>
    <xf numFmtId="2" fontId="33" fillId="42" borderId="73" xfId="84" applyNumberFormat="1" applyFont="1" applyFill="1" applyBorder="1" applyAlignment="1" applyProtection="1">
      <alignment/>
      <protection/>
    </xf>
    <xf numFmtId="165" fontId="106" fillId="0" borderId="74" xfId="185" applyFont="1" applyBorder="1" applyAlignment="1" applyProtection="1">
      <alignment/>
      <protection/>
    </xf>
    <xf numFmtId="165" fontId="106" fillId="0" borderId="75" xfId="185" applyFont="1" applyBorder="1" applyAlignment="1" applyProtection="1">
      <alignment/>
      <protection/>
    </xf>
    <xf numFmtId="165" fontId="33" fillId="0" borderId="75" xfId="185" applyFont="1" applyBorder="1" applyAlignment="1" applyProtection="1">
      <alignment/>
      <protection/>
    </xf>
    <xf numFmtId="165" fontId="33" fillId="0" borderId="76" xfId="185" applyFont="1" applyBorder="1" applyAlignment="1" applyProtection="1">
      <alignment/>
      <protection/>
    </xf>
    <xf numFmtId="49" fontId="107" fillId="0" borderId="77" xfId="185" applyNumberFormat="1" applyFont="1" applyBorder="1" applyAlignment="1" applyProtection="1">
      <alignment horizontal="center" vertical="center"/>
      <protection/>
    </xf>
    <xf numFmtId="49" fontId="107" fillId="0" borderId="78" xfId="185" applyNumberFormat="1" applyFont="1" applyBorder="1" applyAlignment="1" applyProtection="1">
      <alignment horizontal="center" vertical="center"/>
      <protection/>
    </xf>
    <xf numFmtId="2" fontId="33" fillId="42" borderId="78" xfId="84" applyNumberFormat="1" applyFont="1" applyFill="1" applyBorder="1" applyAlignment="1" applyProtection="1">
      <alignment/>
      <protection/>
    </xf>
    <xf numFmtId="2" fontId="33" fillId="42" borderId="79" xfId="84" applyNumberFormat="1" applyFont="1" applyFill="1" applyBorder="1" applyAlignment="1" applyProtection="1">
      <alignment/>
      <protection/>
    </xf>
    <xf numFmtId="2" fontId="33" fillId="42" borderId="80" xfId="84" applyNumberFormat="1" applyFont="1" applyFill="1" applyBorder="1" applyAlignment="1" applyProtection="1">
      <alignment/>
      <protection/>
    </xf>
    <xf numFmtId="2" fontId="33" fillId="42" borderId="79" xfId="84" applyNumberFormat="1" applyFont="1" applyFill="1" applyBorder="1" applyAlignment="1" applyProtection="1">
      <alignment horizontal="center" vertical="center"/>
      <protection/>
    </xf>
    <xf numFmtId="2" fontId="34" fillId="42" borderId="80" xfId="84" applyNumberFormat="1" applyFont="1" applyFill="1" applyBorder="1" applyAlignment="1" applyProtection="1">
      <alignment/>
      <protection/>
    </xf>
    <xf numFmtId="2" fontId="33" fillId="42" borderId="81" xfId="84" applyNumberFormat="1" applyFont="1" applyFill="1" applyBorder="1" applyAlignment="1" applyProtection="1">
      <alignment/>
      <protection/>
    </xf>
    <xf numFmtId="2" fontId="34" fillId="42" borderId="81" xfId="84" applyNumberFormat="1" applyFont="1" applyFill="1" applyBorder="1" applyAlignment="1" applyProtection="1">
      <alignment/>
      <protection/>
    </xf>
    <xf numFmtId="165" fontId="33" fillId="0" borderId="82" xfId="185" applyFont="1" applyBorder="1" applyAlignment="1" applyProtection="1">
      <alignment/>
      <protection/>
    </xf>
    <xf numFmtId="0" fontId="2" fillId="46" borderId="19" xfId="90" applyFill="1" applyBorder="1" applyProtection="1">
      <alignment/>
      <protection/>
    </xf>
    <xf numFmtId="0" fontId="2" fillId="46" borderId="28" xfId="90" applyFill="1" applyBorder="1" applyProtection="1">
      <alignment/>
      <protection/>
    </xf>
    <xf numFmtId="0" fontId="4" fillId="0" borderId="24" xfId="90" applyFont="1" applyBorder="1" applyProtection="1">
      <alignment/>
      <protection/>
    </xf>
    <xf numFmtId="0" fontId="4" fillId="0" borderId="83" xfId="90" applyFont="1" applyBorder="1" applyAlignment="1" applyProtection="1">
      <alignment horizontal="center" vertical="center"/>
      <protection/>
    </xf>
    <xf numFmtId="2" fontId="4" fillId="0" borderId="7" xfId="90" applyNumberFormat="1" applyFont="1" applyBorder="1" applyAlignment="1" applyProtection="1">
      <alignment vertical="top"/>
      <protection/>
    </xf>
    <xf numFmtId="2" fontId="4" fillId="0" borderId="17" xfId="90" applyNumberFormat="1" applyFont="1" applyBorder="1" applyAlignment="1" applyProtection="1">
      <alignment vertical="top"/>
      <protection/>
    </xf>
    <xf numFmtId="0" fontId="2" fillId="38" borderId="84" xfId="90" applyFill="1" applyBorder="1" applyAlignment="1" applyProtection="1">
      <alignment horizontal="center" vertical="center"/>
      <protection/>
    </xf>
    <xf numFmtId="0" fontId="2" fillId="38" borderId="85" xfId="90" applyFill="1" applyBorder="1" applyAlignment="1" applyProtection="1">
      <alignment horizontal="center" vertical="center"/>
      <protection/>
    </xf>
    <xf numFmtId="0" fontId="2" fillId="38" borderId="86" xfId="90" applyFill="1" applyBorder="1" applyAlignment="1" applyProtection="1">
      <alignment horizontal="center" vertical="center"/>
      <protection/>
    </xf>
    <xf numFmtId="0" fontId="2" fillId="38" borderId="87" xfId="90" applyFill="1" applyBorder="1" applyAlignment="1" applyProtection="1">
      <alignment horizontal="center" vertical="center"/>
      <protection/>
    </xf>
    <xf numFmtId="49" fontId="20" fillId="0" borderId="7" xfId="90" applyNumberFormat="1" applyFont="1" applyBorder="1" applyAlignment="1" applyProtection="1">
      <alignment horizontal="center" vertical="center"/>
      <protection/>
    </xf>
    <xf numFmtId="4" fontId="20" fillId="0" borderId="7" xfId="90" applyNumberFormat="1" applyFont="1" applyBorder="1" applyAlignment="1" applyProtection="1">
      <alignment horizontal="center" vertical="center"/>
      <protection/>
    </xf>
    <xf numFmtId="4" fontId="20" fillId="0" borderId="7" xfId="90" applyNumberFormat="1" applyFont="1" applyBorder="1" applyAlignment="1" applyProtection="1">
      <alignment horizontal="left" vertical="center" wrapText="1"/>
      <protection/>
    </xf>
    <xf numFmtId="49" fontId="39" fillId="42" borderId="79" xfId="84" applyNumberFormat="1" applyFont="1" applyFill="1" applyBorder="1" applyAlignment="1" applyProtection="1">
      <alignment horizontal="center" vertical="center"/>
      <protection/>
    </xf>
    <xf numFmtId="0" fontId="20" fillId="0" borderId="79" xfId="90" applyFont="1" applyBorder="1" applyAlignment="1" applyProtection="1">
      <alignment horizontal="center" vertical="center"/>
      <protection/>
    </xf>
    <xf numFmtId="0" fontId="20" fillId="0" borderId="7" xfId="90" applyFont="1" applyBorder="1" applyAlignment="1" applyProtection="1">
      <alignment horizontal="center" vertical="center"/>
      <protection/>
    </xf>
    <xf numFmtId="0" fontId="101" fillId="0" borderId="88" xfId="90" applyFont="1" applyBorder="1" applyProtection="1">
      <alignment/>
      <protection/>
    </xf>
    <xf numFmtId="166" fontId="33" fillId="38" borderId="89" xfId="84" applyFont="1" applyFill="1" applyBorder="1" applyAlignment="1" applyProtection="1">
      <alignment horizontal="center" vertical="center"/>
      <protection/>
    </xf>
    <xf numFmtId="2" fontId="33" fillId="42" borderId="90" xfId="84" applyNumberFormat="1" applyFont="1" applyFill="1" applyBorder="1" applyAlignment="1" applyProtection="1">
      <alignment/>
      <protection/>
    </xf>
    <xf numFmtId="2" fontId="33" fillId="42" borderId="91" xfId="84" applyNumberFormat="1" applyFont="1" applyFill="1" applyBorder="1" applyAlignment="1" applyProtection="1">
      <alignment/>
      <protection/>
    </xf>
    <xf numFmtId="2" fontId="33" fillId="42" borderId="92" xfId="84" applyNumberFormat="1" applyFont="1" applyFill="1" applyBorder="1" applyAlignment="1" applyProtection="1">
      <alignment/>
      <protection/>
    </xf>
    <xf numFmtId="2" fontId="33" fillId="42" borderId="93" xfId="84" applyNumberFormat="1" applyFont="1" applyFill="1" applyBorder="1" applyAlignment="1" applyProtection="1">
      <alignment/>
      <protection/>
    </xf>
    <xf numFmtId="2" fontId="33" fillId="42" borderId="94" xfId="84" applyNumberFormat="1" applyFont="1" applyFill="1" applyBorder="1" applyAlignment="1" applyProtection="1">
      <alignment/>
      <protection/>
    </xf>
    <xf numFmtId="0" fontId="40" fillId="42" borderId="79" xfId="90" applyFont="1" applyFill="1" applyBorder="1" applyAlignment="1" applyProtection="1">
      <alignment horizontal="center" vertical="center"/>
      <protection/>
    </xf>
    <xf numFmtId="49" fontId="40" fillId="0" borderId="7" xfId="90" applyNumberFormat="1" applyFont="1" applyBorder="1" applyAlignment="1" applyProtection="1">
      <alignment horizontal="center" vertical="center"/>
      <protection/>
    </xf>
    <xf numFmtId="4" fontId="40" fillId="0" borderId="7" xfId="90" applyNumberFormat="1" applyFont="1" applyBorder="1" applyAlignment="1" applyProtection="1">
      <alignment horizontal="center" vertical="center"/>
      <protection/>
    </xf>
    <xf numFmtId="4" fontId="40" fillId="0" borderId="7" xfId="90" applyNumberFormat="1" applyFont="1" applyBorder="1" applyAlignment="1" applyProtection="1">
      <alignment horizontal="left" vertical="center" wrapText="1"/>
      <protection/>
    </xf>
    <xf numFmtId="49" fontId="41" fillId="42" borderId="79" xfId="84" applyNumberFormat="1" applyFont="1" applyFill="1" applyBorder="1" applyAlignment="1" applyProtection="1">
      <alignment horizontal="center" vertical="center"/>
      <protection/>
    </xf>
    <xf numFmtId="44" fontId="40" fillId="44" borderId="7" xfId="90" applyNumberFormat="1" applyFont="1" applyFill="1" applyBorder="1" applyAlignment="1" applyProtection="1">
      <alignment horizontal="center" vertical="center"/>
      <protection locked="0"/>
    </xf>
    <xf numFmtId="166" fontId="40" fillId="42" borderId="7" xfId="90" applyNumberFormat="1" applyFont="1" applyFill="1" applyBorder="1" applyAlignment="1" applyProtection="1">
      <alignment horizontal="center" vertical="center" wrapText="1"/>
      <protection/>
    </xf>
    <xf numFmtId="49" fontId="42" fillId="42" borderId="79" xfId="84" applyNumberFormat="1" applyFont="1" applyFill="1" applyBorder="1" applyAlignment="1" applyProtection="1">
      <alignment horizontal="center" vertical="center"/>
      <protection/>
    </xf>
    <xf numFmtId="49" fontId="43" fillId="0" borderId="7" xfId="90" applyNumberFormat="1" applyFont="1" applyBorder="1" applyAlignment="1" applyProtection="1">
      <alignment horizontal="center" vertical="center"/>
      <protection/>
    </xf>
    <xf numFmtId="4" fontId="43" fillId="0" borderId="7" xfId="90" applyNumberFormat="1" applyFont="1" applyBorder="1" applyAlignment="1" applyProtection="1">
      <alignment horizontal="center" vertical="center"/>
      <protection/>
    </xf>
    <xf numFmtId="4" fontId="43" fillId="0" borderId="7" xfId="90" applyNumberFormat="1" applyFont="1" applyBorder="1" applyAlignment="1" applyProtection="1">
      <alignment horizontal="left" vertical="center" wrapText="1"/>
      <protection/>
    </xf>
    <xf numFmtId="166" fontId="43" fillId="42" borderId="7" xfId="90" applyNumberFormat="1" applyFont="1" applyFill="1" applyBorder="1" applyAlignment="1" applyProtection="1">
      <alignment horizontal="center" vertical="center" wrapText="1"/>
      <protection/>
    </xf>
    <xf numFmtId="166" fontId="43" fillId="0" borderId="80" xfId="90" applyNumberFormat="1" applyFont="1" applyBorder="1" applyAlignment="1" applyProtection="1">
      <alignment horizontal="center" vertical="center" wrapText="1"/>
      <protection/>
    </xf>
    <xf numFmtId="0" fontId="43" fillId="0" borderId="79" xfId="90" applyFont="1" applyBorder="1" applyAlignment="1" applyProtection="1">
      <alignment horizontal="center" vertical="center"/>
      <protection/>
    </xf>
    <xf numFmtId="0" fontId="43" fillId="0" borderId="7" xfId="90" applyFont="1" applyBorder="1" applyAlignment="1" applyProtection="1">
      <alignment horizontal="center" vertical="center"/>
      <protection/>
    </xf>
    <xf numFmtId="0" fontId="43" fillId="0" borderId="70" xfId="90" applyFont="1" applyBorder="1" applyAlignment="1" applyProtection="1">
      <alignment horizontal="center" vertical="center"/>
      <protection/>
    </xf>
    <xf numFmtId="0" fontId="43" fillId="0" borderId="71" xfId="90" applyFont="1" applyBorder="1" applyAlignment="1" applyProtection="1">
      <alignment horizontal="center" vertical="center"/>
      <protection/>
    </xf>
    <xf numFmtId="4" fontId="43" fillId="0" borderId="71" xfId="90" applyNumberFormat="1" applyFont="1" applyBorder="1" applyAlignment="1" applyProtection="1">
      <alignment horizontal="left" vertical="center" wrapText="1"/>
      <protection/>
    </xf>
    <xf numFmtId="4" fontId="43" fillId="0" borderId="71" xfId="90" applyNumberFormat="1" applyFont="1" applyBorder="1" applyAlignment="1" applyProtection="1">
      <alignment horizontal="center" vertical="center"/>
      <protection/>
    </xf>
    <xf numFmtId="166" fontId="43" fillId="42" borderId="71" xfId="90" applyNumberFormat="1" applyFont="1" applyFill="1" applyBorder="1" applyAlignment="1" applyProtection="1">
      <alignment horizontal="center" vertical="center" wrapText="1"/>
      <protection/>
    </xf>
    <xf numFmtId="166" fontId="43" fillId="0" borderId="72" xfId="90" applyNumberFormat="1" applyFont="1" applyBorder="1" applyAlignment="1" applyProtection="1">
      <alignment horizontal="center" vertical="center" wrapText="1"/>
      <protection/>
    </xf>
    <xf numFmtId="44" fontId="33" fillId="38" borderId="67" xfId="82" applyFont="1" applyFill="1" applyBorder="1" applyAlignment="1" applyProtection="1">
      <alignment horizontal="center" vertical="center"/>
      <protection/>
    </xf>
    <xf numFmtId="44" fontId="33" fillId="38" borderId="95" xfId="82" applyFont="1" applyFill="1" applyBorder="1" applyAlignment="1" applyProtection="1">
      <alignment horizontal="center" vertical="center"/>
      <protection/>
    </xf>
    <xf numFmtId="44" fontId="33" fillId="38" borderId="89" xfId="82" applyFont="1" applyFill="1" applyBorder="1" applyAlignment="1" applyProtection="1">
      <alignment horizontal="center" vertical="center"/>
      <protection/>
    </xf>
    <xf numFmtId="44" fontId="6" fillId="44" borderId="7" xfId="90" applyNumberFormat="1" applyFont="1" applyFill="1" applyBorder="1" applyAlignment="1" applyProtection="1">
      <alignment horizontal="center" vertical="center"/>
      <protection locked="0"/>
    </xf>
    <xf numFmtId="44" fontId="20" fillId="44" borderId="7" xfId="90" applyNumberFormat="1" applyFont="1" applyFill="1" applyBorder="1" applyAlignment="1" applyProtection="1">
      <alignment horizontal="center" vertical="center"/>
      <protection locked="0"/>
    </xf>
    <xf numFmtId="166" fontId="20" fillId="42" borderId="7" xfId="90" applyNumberFormat="1" applyFont="1" applyFill="1" applyBorder="1" applyAlignment="1" applyProtection="1">
      <alignment horizontal="center" vertical="center" wrapText="1"/>
      <protection/>
    </xf>
    <xf numFmtId="166" fontId="20" fillId="0" borderId="80" xfId="90" applyNumberFormat="1" applyFont="1" applyBorder="1" applyAlignment="1" applyProtection="1">
      <alignment horizontal="center" vertical="center" wrapText="1"/>
      <protection/>
    </xf>
    <xf numFmtId="44" fontId="20" fillId="44" borderId="7" xfId="90" applyNumberFormat="1" applyFont="1" applyFill="1" applyBorder="1" applyAlignment="1" applyProtection="1">
      <alignment horizontal="center" vertical="center"/>
      <protection/>
    </xf>
    <xf numFmtId="0" fontId="20" fillId="0" borderId="70" xfId="90" applyFont="1" applyBorder="1" applyAlignment="1" applyProtection="1">
      <alignment horizontal="center" vertical="center"/>
      <protection/>
    </xf>
    <xf numFmtId="0" fontId="20" fillId="0" borderId="71" xfId="90" applyFont="1" applyBorder="1" applyAlignment="1" applyProtection="1">
      <alignment horizontal="center" vertical="center"/>
      <protection/>
    </xf>
    <xf numFmtId="4" fontId="20" fillId="0" borderId="71" xfId="90" applyNumberFormat="1" applyFont="1" applyBorder="1" applyAlignment="1" applyProtection="1">
      <alignment horizontal="left" vertical="center" wrapText="1"/>
      <protection/>
    </xf>
    <xf numFmtId="4" fontId="20" fillId="0" borderId="71" xfId="90" applyNumberFormat="1" applyFont="1" applyBorder="1" applyAlignment="1" applyProtection="1">
      <alignment horizontal="center" vertical="center"/>
      <protection/>
    </xf>
    <xf numFmtId="166" fontId="20" fillId="42" borderId="71" xfId="90" applyNumberFormat="1" applyFont="1" applyFill="1" applyBorder="1" applyAlignment="1" applyProtection="1">
      <alignment horizontal="center" vertical="center" wrapText="1"/>
      <protection/>
    </xf>
    <xf numFmtId="166" fontId="20" fillId="0" borderId="72" xfId="90" applyNumberFormat="1" applyFont="1" applyBorder="1" applyAlignment="1" applyProtection="1">
      <alignment horizontal="center" vertical="center" wrapText="1"/>
      <protection/>
    </xf>
    <xf numFmtId="0" fontId="2" fillId="0" borderId="21" xfId="90" applyBorder="1" applyAlignment="1" applyProtection="1">
      <alignment horizontal="center" vertical="center"/>
      <protection/>
    </xf>
    <xf numFmtId="2" fontId="35" fillId="0" borderId="24" xfId="136" applyNumberFormat="1" applyFont="1" applyBorder="1" applyAlignment="1" applyProtection="1">
      <alignment horizontal="left" vertical="center" wrapText="1"/>
      <protection/>
    </xf>
    <xf numFmtId="0" fontId="2" fillId="38" borderId="96" xfId="90" applyFill="1" applyBorder="1" applyAlignment="1" applyProtection="1">
      <alignment horizontal="center" vertical="center"/>
      <protection/>
    </xf>
    <xf numFmtId="0" fontId="2" fillId="46" borderId="97" xfId="90" applyFill="1" applyBorder="1" applyProtection="1">
      <alignment/>
      <protection/>
    </xf>
    <xf numFmtId="0" fontId="2" fillId="46" borderId="98" xfId="90" applyFill="1" applyBorder="1" applyProtection="1">
      <alignment/>
      <protection/>
    </xf>
    <xf numFmtId="2" fontId="35" fillId="0" borderId="0" xfId="136" applyNumberFormat="1" applyFont="1" applyBorder="1" applyAlignment="1" applyProtection="1">
      <alignment horizontal="left" vertical="center" wrapText="1"/>
      <protection/>
    </xf>
    <xf numFmtId="2" fontId="35" fillId="0" borderId="27" xfId="136" applyNumberFormat="1" applyFont="1" applyBorder="1" applyAlignment="1" applyProtection="1">
      <alignment horizontal="left" vertical="center" wrapText="1"/>
      <protection/>
    </xf>
    <xf numFmtId="0" fontId="2" fillId="46" borderId="99" xfId="90" applyFill="1" applyBorder="1" applyProtection="1">
      <alignment/>
      <protection/>
    </xf>
    <xf numFmtId="0" fontId="2" fillId="46" borderId="100" xfId="90" applyFill="1" applyBorder="1" applyProtection="1">
      <alignment/>
      <protection/>
    </xf>
    <xf numFmtId="0" fontId="2" fillId="0" borderId="64" xfId="136" applyFont="1" applyBorder="1" applyAlignment="1" applyProtection="1">
      <alignment horizontal="center" vertical="center" wrapText="1"/>
      <protection/>
    </xf>
    <xf numFmtId="0" fontId="2" fillId="0" borderId="67" xfId="136" applyFont="1" applyBorder="1" applyAlignment="1" applyProtection="1">
      <alignment horizontal="center" vertical="center" wrapText="1"/>
      <protection/>
    </xf>
    <xf numFmtId="2" fontId="4" fillId="0" borderId="101" xfId="90" applyNumberFormat="1" applyFont="1" applyBorder="1" applyAlignment="1" applyProtection="1">
      <alignment horizontal="left" vertical="top"/>
      <protection/>
    </xf>
    <xf numFmtId="2" fontId="4" fillId="0" borderId="83" xfId="90" applyNumberFormat="1" applyFont="1" applyBorder="1" applyAlignment="1" applyProtection="1">
      <alignment horizontal="left" vertical="top"/>
      <protection/>
    </xf>
    <xf numFmtId="2" fontId="4" fillId="0" borderId="45" xfId="90" applyNumberFormat="1" applyFont="1" applyBorder="1" applyAlignment="1" applyProtection="1">
      <alignment horizontal="left" vertical="top"/>
      <protection/>
    </xf>
    <xf numFmtId="0" fontId="2" fillId="38" borderId="102" xfId="90" applyFill="1" applyBorder="1" applyAlignment="1" applyProtection="1">
      <alignment horizontal="center" vertical="center"/>
      <protection/>
    </xf>
    <xf numFmtId="0" fontId="2" fillId="38" borderId="103" xfId="90" applyFill="1" applyBorder="1" applyAlignment="1" applyProtection="1">
      <alignment horizontal="center" vertical="center"/>
      <protection/>
    </xf>
    <xf numFmtId="1" fontId="59" fillId="41" borderId="83" xfId="136" applyNumberFormat="1" applyFont="1" applyFill="1" applyBorder="1" applyAlignment="1" applyProtection="1">
      <alignment horizontal="center" vertical="center" wrapText="1"/>
      <protection/>
    </xf>
    <xf numFmtId="44" fontId="20" fillId="44" borderId="71" xfId="90" applyNumberFormat="1" applyFont="1" applyFill="1" applyBorder="1" applyAlignment="1" applyProtection="1">
      <alignment horizontal="center" vertical="center"/>
      <protection locked="0"/>
    </xf>
    <xf numFmtId="44" fontId="6" fillId="44" borderId="71" xfId="90" applyNumberFormat="1" applyFont="1" applyFill="1" applyBorder="1" applyAlignment="1" applyProtection="1">
      <alignment horizontal="center" vertical="center"/>
      <protection locked="0"/>
    </xf>
    <xf numFmtId="4" fontId="101" fillId="0" borderId="56" xfId="90" applyNumberFormat="1" applyFont="1" applyBorder="1" applyAlignment="1" applyProtection="1">
      <alignment horizontal="center"/>
      <protection locked="0"/>
    </xf>
    <xf numFmtId="0" fontId="109" fillId="0" borderId="56" xfId="90" applyFont="1" applyBorder="1" applyAlignment="1" applyProtection="1">
      <alignment horizontal="center" vertical="center"/>
      <protection locked="0"/>
    </xf>
    <xf numFmtId="0" fontId="109" fillId="0" borderId="0" xfId="90" applyFont="1" applyAlignment="1" applyProtection="1">
      <alignment horizontal="center"/>
      <protection locked="0"/>
    </xf>
    <xf numFmtId="0" fontId="109" fillId="0" borderId="0" xfId="90" applyFont="1" applyAlignment="1" applyProtection="1">
      <alignment horizontal="center" vertical="center"/>
      <protection locked="0"/>
    </xf>
    <xf numFmtId="0" fontId="33" fillId="0" borderId="0" xfId="90" applyFont="1" applyAlignment="1">
      <alignment horizontal="center" vertical="center"/>
      <protection/>
    </xf>
    <xf numFmtId="0" fontId="34" fillId="0" borderId="25" xfId="90" applyFont="1" applyBorder="1" applyAlignment="1">
      <alignment horizontal="center" vertical="center" wrapText="1"/>
      <protection/>
    </xf>
    <xf numFmtId="0" fontId="34" fillId="0" borderId="28" xfId="90" applyFont="1" applyBorder="1" applyAlignment="1">
      <alignment horizontal="center" vertical="center" wrapText="1"/>
      <protection/>
    </xf>
    <xf numFmtId="4" fontId="101" fillId="0" borderId="21" xfId="90" applyNumberFormat="1" applyFont="1" applyBorder="1" applyAlignment="1" applyProtection="1">
      <alignment horizontal="center"/>
      <protection locked="0"/>
    </xf>
    <xf numFmtId="0" fontId="101" fillId="0" borderId="21" xfId="90" applyFont="1" applyBorder="1" applyAlignment="1" applyProtection="1">
      <alignment horizontal="center"/>
      <protection locked="0"/>
    </xf>
    <xf numFmtId="0" fontId="101" fillId="0" borderId="104" xfId="90" applyFont="1" applyBorder="1" applyAlignment="1" applyProtection="1">
      <alignment horizontal="center"/>
      <protection locked="0"/>
    </xf>
    <xf numFmtId="4" fontId="101" fillId="0" borderId="0" xfId="90" applyNumberFormat="1" applyFont="1" applyAlignment="1" applyProtection="1">
      <alignment horizontal="center"/>
      <protection locked="0"/>
    </xf>
    <xf numFmtId="0" fontId="101" fillId="0" borderId="0" xfId="90" applyFont="1" applyAlignment="1" applyProtection="1">
      <alignment horizontal="center"/>
      <protection locked="0"/>
    </xf>
    <xf numFmtId="0" fontId="101" fillId="0" borderId="54" xfId="90" applyFont="1" applyBorder="1" applyAlignment="1" applyProtection="1">
      <alignment horizontal="center"/>
      <protection locked="0"/>
    </xf>
    <xf numFmtId="165" fontId="106" fillId="2" borderId="7" xfId="186" applyFont="1" applyFill="1" applyBorder="1" applyAlignment="1" applyProtection="1">
      <alignment horizontal="center" textRotation="90" wrapText="1"/>
      <protection/>
    </xf>
    <xf numFmtId="165" fontId="106" fillId="2" borderId="38" xfId="186" applyFont="1" applyFill="1" applyBorder="1" applyAlignment="1" applyProtection="1">
      <alignment horizontal="center" textRotation="90" wrapText="1"/>
      <protection/>
    </xf>
    <xf numFmtId="165" fontId="106" fillId="2" borderId="80" xfId="186" applyFont="1" applyFill="1" applyBorder="1" applyAlignment="1" applyProtection="1">
      <alignment horizontal="center" textRotation="90" wrapText="1"/>
      <protection/>
    </xf>
    <xf numFmtId="165" fontId="106" fillId="2" borderId="81" xfId="186" applyFont="1" applyFill="1" applyBorder="1" applyAlignment="1" applyProtection="1">
      <alignment horizontal="center" textRotation="90" wrapText="1"/>
      <protection/>
    </xf>
    <xf numFmtId="0" fontId="5" fillId="42" borderId="26" xfId="90" applyFont="1" applyFill="1" applyBorder="1" applyAlignment="1" applyProtection="1">
      <alignment horizontal="left" vertical="center" wrapText="1"/>
      <protection/>
    </xf>
    <xf numFmtId="0" fontId="5" fillId="42" borderId="27" xfId="90" applyFont="1" applyFill="1" applyBorder="1" applyAlignment="1" applyProtection="1">
      <alignment horizontal="left" vertical="center" wrapText="1"/>
      <protection/>
    </xf>
    <xf numFmtId="0" fontId="5" fillId="42" borderId="105" xfId="90" applyFont="1" applyFill="1" applyBorder="1" applyAlignment="1" applyProtection="1">
      <alignment horizontal="left" vertical="center" wrapText="1"/>
      <protection/>
    </xf>
    <xf numFmtId="165" fontId="34" fillId="0" borderId="34" xfId="185" applyFont="1" applyBorder="1" applyAlignment="1" applyProtection="1">
      <alignment horizontal="center" vertical="center"/>
      <protection/>
    </xf>
    <xf numFmtId="165" fontId="34" fillId="0" borderId="35" xfId="185" applyFont="1" applyBorder="1" applyAlignment="1" applyProtection="1">
      <alignment horizontal="center" vertical="center"/>
      <protection/>
    </xf>
    <xf numFmtId="0" fontId="5" fillId="42" borderId="67" xfId="90" applyFont="1" applyFill="1" applyBorder="1" applyAlignment="1" applyProtection="1">
      <alignment horizontal="left" vertical="center" wrapText="1"/>
      <protection/>
    </xf>
    <xf numFmtId="0" fontId="5" fillId="42" borderId="50" xfId="90" applyFont="1" applyFill="1" applyBorder="1" applyAlignment="1" applyProtection="1">
      <alignment horizontal="left" vertical="center" wrapText="1"/>
      <protection/>
    </xf>
    <xf numFmtId="0" fontId="5" fillId="42" borderId="49" xfId="90" applyFont="1" applyFill="1" applyBorder="1" applyAlignment="1" applyProtection="1">
      <alignment horizontal="left" vertical="center" wrapText="1"/>
      <protection/>
    </xf>
    <xf numFmtId="165" fontId="106" fillId="2" borderId="79" xfId="186" applyFont="1" applyFill="1" applyBorder="1" applyAlignment="1" applyProtection="1">
      <alignment horizontal="center" vertical="center" textRotation="90" wrapText="1"/>
      <protection/>
    </xf>
    <xf numFmtId="165" fontId="106" fillId="2" borderId="7" xfId="186" applyFont="1" applyFill="1" applyBorder="1" applyAlignment="1" applyProtection="1">
      <alignment horizontal="center" vertical="center" textRotation="90" wrapText="1"/>
      <protection/>
    </xf>
    <xf numFmtId="165" fontId="106" fillId="2" borderId="20" xfId="186" applyFont="1" applyFill="1" applyBorder="1" applyAlignment="1" applyProtection="1">
      <alignment horizontal="center" textRotation="90" wrapText="1"/>
      <protection/>
    </xf>
    <xf numFmtId="165" fontId="106" fillId="2" borderId="49" xfId="186" applyFont="1" applyFill="1" applyBorder="1" applyAlignment="1" applyProtection="1">
      <alignment horizontal="center" textRotation="90" wrapText="1"/>
      <protection/>
    </xf>
    <xf numFmtId="165" fontId="106" fillId="2" borderId="44" xfId="186" applyFont="1" applyFill="1" applyBorder="1" applyAlignment="1" applyProtection="1">
      <alignment horizontal="center" textRotation="90" wrapText="1"/>
      <protection/>
    </xf>
    <xf numFmtId="166" fontId="34" fillId="0" borderId="23" xfId="84" applyFont="1" applyBorder="1" applyAlignment="1" applyProtection="1">
      <alignment horizontal="center" vertical="center"/>
      <protection/>
    </xf>
    <xf numFmtId="166" fontId="34" fillId="0" borderId="24" xfId="84" applyFont="1" applyBorder="1" applyAlignment="1" applyProtection="1">
      <alignment horizontal="center" vertical="center"/>
      <protection/>
    </xf>
    <xf numFmtId="166" fontId="34" fillId="0" borderId="25" xfId="84" applyFont="1" applyBorder="1" applyAlignment="1" applyProtection="1">
      <alignment horizontal="center" vertical="center"/>
      <protection/>
    </xf>
    <xf numFmtId="166" fontId="34" fillId="0" borderId="18" xfId="84" applyFont="1" applyBorder="1" applyAlignment="1" applyProtection="1">
      <alignment horizontal="center" vertical="center"/>
      <protection/>
    </xf>
    <xf numFmtId="166" fontId="34" fillId="0" borderId="0" xfId="84" applyFont="1" applyBorder="1" applyAlignment="1" applyProtection="1">
      <alignment horizontal="center" vertical="center"/>
      <protection/>
    </xf>
    <xf numFmtId="166" fontId="34" fillId="0" borderId="19" xfId="84" applyFont="1" applyBorder="1" applyAlignment="1" applyProtection="1">
      <alignment horizontal="center" vertical="center"/>
      <protection/>
    </xf>
    <xf numFmtId="0" fontId="5" fillId="42" borderId="5" xfId="90" applyFont="1" applyFill="1" applyBorder="1" applyAlignment="1" applyProtection="1">
      <alignment horizontal="center" vertical="center"/>
      <protection/>
    </xf>
    <xf numFmtId="0" fontId="5" fillId="42" borderId="50" xfId="90" applyFont="1" applyFill="1" applyBorder="1" applyAlignment="1" applyProtection="1">
      <alignment horizontal="center" vertical="center"/>
      <protection/>
    </xf>
    <xf numFmtId="217" fontId="5" fillId="42" borderId="5" xfId="90" applyNumberFormat="1" applyFont="1" applyFill="1" applyBorder="1" applyAlignment="1" applyProtection="1">
      <alignment horizontal="center" vertical="center"/>
      <protection/>
    </xf>
    <xf numFmtId="217" fontId="5" fillId="42" borderId="40" xfId="90" applyNumberFormat="1" applyFont="1" applyFill="1" applyBorder="1" applyAlignment="1" applyProtection="1">
      <alignment horizontal="center" vertical="center"/>
      <protection/>
    </xf>
    <xf numFmtId="0" fontId="5" fillId="42" borderId="67" xfId="90" applyFont="1" applyFill="1" applyBorder="1" applyAlignment="1" applyProtection="1">
      <alignment horizontal="left" vertical="center"/>
      <protection/>
    </xf>
    <xf numFmtId="0" fontId="5" fillId="42" borderId="50" xfId="90" applyFont="1" applyFill="1" applyBorder="1" applyAlignment="1" applyProtection="1">
      <alignment horizontal="left" vertical="center"/>
      <protection/>
    </xf>
    <xf numFmtId="0" fontId="5" fillId="42" borderId="49" xfId="90" applyFont="1" applyFill="1" applyBorder="1" applyAlignment="1" applyProtection="1">
      <alignment horizontal="left" vertical="center"/>
      <protection/>
    </xf>
    <xf numFmtId="0" fontId="5" fillId="42" borderId="40" xfId="90" applyFont="1" applyFill="1" applyBorder="1" applyAlignment="1" applyProtection="1">
      <alignment horizontal="center" vertical="center"/>
      <protection/>
    </xf>
    <xf numFmtId="0" fontId="111" fillId="0" borderId="106" xfId="90" applyFont="1" applyBorder="1" applyAlignment="1" applyProtection="1">
      <alignment horizontal="center" vertical="center"/>
      <protection locked="0"/>
    </xf>
    <xf numFmtId="0" fontId="111" fillId="0" borderId="75" xfId="90" applyFont="1" applyBorder="1" applyAlignment="1" applyProtection="1">
      <alignment horizontal="center" vertical="center"/>
      <protection locked="0"/>
    </xf>
    <xf numFmtId="0" fontId="111" fillId="0" borderId="76" xfId="90" applyFont="1" applyBorder="1" applyAlignment="1" applyProtection="1">
      <alignment horizontal="center" vertical="center"/>
      <protection locked="0"/>
    </xf>
    <xf numFmtId="0" fontId="5" fillId="42" borderId="65" xfId="90" applyFont="1" applyFill="1" applyBorder="1" applyAlignment="1" applyProtection="1">
      <alignment horizontal="center" vertical="center"/>
      <protection/>
    </xf>
    <xf numFmtId="0" fontId="5" fillId="42" borderId="37" xfId="90" applyFont="1" applyFill="1" applyBorder="1" applyAlignment="1" applyProtection="1">
      <alignment horizontal="center" vertical="center"/>
      <protection/>
    </xf>
    <xf numFmtId="165" fontId="34" fillId="0" borderId="77" xfId="185" applyFont="1" applyBorder="1" applyAlignment="1" applyProtection="1">
      <alignment horizontal="center"/>
      <protection/>
    </xf>
    <xf numFmtId="165" fontId="34" fillId="0" borderId="29" xfId="185" applyFont="1" applyBorder="1" applyAlignment="1" applyProtection="1">
      <alignment horizontal="center"/>
      <protection/>
    </xf>
    <xf numFmtId="165" fontId="34" fillId="0" borderId="107" xfId="185" applyFont="1" applyBorder="1" applyAlignment="1" applyProtection="1">
      <alignment horizontal="center"/>
      <protection/>
    </xf>
    <xf numFmtId="165" fontId="34" fillId="0" borderId="108" xfId="185" applyFont="1" applyBorder="1" applyAlignment="1" applyProtection="1">
      <alignment horizontal="center"/>
      <protection/>
    </xf>
    <xf numFmtId="165" fontId="34" fillId="0" borderId="38" xfId="185" applyFont="1" applyBorder="1" applyAlignment="1" applyProtection="1">
      <alignment horizontal="center"/>
      <protection/>
    </xf>
    <xf numFmtId="165" fontId="34" fillId="0" borderId="81" xfId="185" applyFont="1" applyBorder="1" applyAlignment="1" applyProtection="1">
      <alignment horizontal="center"/>
      <protection/>
    </xf>
    <xf numFmtId="0" fontId="5" fillId="42" borderId="109" xfId="90" applyFont="1" applyFill="1" applyBorder="1" applyAlignment="1" applyProtection="1">
      <alignment horizontal="left" vertical="center"/>
      <protection/>
    </xf>
    <xf numFmtId="0" fontId="5" fillId="42" borderId="59" xfId="90" applyFont="1" applyFill="1" applyBorder="1" applyAlignment="1" applyProtection="1">
      <alignment horizontal="left" vertical="center"/>
      <protection/>
    </xf>
    <xf numFmtId="0" fontId="29" fillId="42" borderId="21" xfId="90" applyFont="1" applyFill="1" applyBorder="1" applyAlignment="1" applyProtection="1">
      <alignment horizontal="left" vertical="center" wrapText="1"/>
      <protection/>
    </xf>
    <xf numFmtId="0" fontId="29" fillId="42" borderId="110" xfId="90" applyFont="1" applyFill="1" applyBorder="1" applyAlignment="1" applyProtection="1">
      <alignment horizontal="left" vertical="center" wrapText="1"/>
      <protection/>
    </xf>
    <xf numFmtId="0" fontId="29" fillId="42" borderId="22" xfId="90" applyFont="1" applyFill="1" applyBorder="1" applyAlignment="1" applyProtection="1">
      <alignment horizontal="left" vertical="center" wrapText="1"/>
      <protection/>
    </xf>
    <xf numFmtId="0" fontId="29" fillId="42" borderId="31" xfId="90" applyFont="1" applyFill="1" applyBorder="1" applyAlignment="1" applyProtection="1">
      <alignment horizontal="left" vertical="center" wrapText="1"/>
      <protection/>
    </xf>
    <xf numFmtId="0" fontId="5" fillId="42" borderId="49" xfId="90" applyFont="1" applyFill="1" applyBorder="1" applyAlignment="1" applyProtection="1">
      <alignment horizontal="center" vertical="center"/>
      <protection/>
    </xf>
    <xf numFmtId="49" fontId="5" fillId="42" borderId="50" xfId="90" applyNumberFormat="1" applyFont="1" applyFill="1" applyBorder="1" applyAlignment="1" applyProtection="1">
      <alignment horizontal="center" vertical="center"/>
      <protection/>
    </xf>
    <xf numFmtId="49" fontId="5" fillId="42" borderId="40" xfId="90" applyNumberFormat="1" applyFont="1" applyFill="1" applyBorder="1" applyAlignment="1" applyProtection="1">
      <alignment horizontal="center" vertical="center"/>
      <protection/>
    </xf>
    <xf numFmtId="14" fontId="5" fillId="44" borderId="5" xfId="90" applyNumberFormat="1" applyFont="1" applyFill="1" applyBorder="1" applyAlignment="1" applyProtection="1">
      <alignment horizontal="center" vertical="center"/>
      <protection locked="0"/>
    </xf>
    <xf numFmtId="14" fontId="5" fillId="44" borderId="40" xfId="90" applyNumberFormat="1" applyFont="1" applyFill="1" applyBorder="1" applyAlignment="1" applyProtection="1">
      <alignment horizontal="center" vertical="center"/>
      <protection locked="0"/>
    </xf>
    <xf numFmtId="165" fontId="34" fillId="0" borderId="111" xfId="185" applyFont="1" applyBorder="1" applyAlignment="1" applyProtection="1">
      <alignment horizontal="center"/>
      <protection/>
    </xf>
    <xf numFmtId="165" fontId="34" fillId="0" borderId="32" xfId="185" applyFont="1" applyBorder="1" applyAlignment="1" applyProtection="1">
      <alignment horizontal="center"/>
      <protection/>
    </xf>
    <xf numFmtId="165" fontId="34" fillId="0" borderId="78" xfId="185" applyFont="1" applyBorder="1" applyAlignment="1" applyProtection="1">
      <alignment horizontal="center"/>
      <protection/>
    </xf>
    <xf numFmtId="0" fontId="112" fillId="0" borderId="23" xfId="90" applyFont="1" applyBorder="1" applyAlignment="1" applyProtection="1">
      <alignment horizontal="center" vertical="center"/>
      <protection locked="0"/>
    </xf>
    <xf numFmtId="0" fontId="112" fillId="0" borderId="24" xfId="90" applyFont="1" applyBorder="1" applyAlignment="1" applyProtection="1">
      <alignment horizontal="center" vertical="center"/>
      <protection locked="0"/>
    </xf>
    <xf numFmtId="0" fontId="112" fillId="0" borderId="25" xfId="90" applyFont="1" applyBorder="1" applyAlignment="1" applyProtection="1">
      <alignment horizontal="center" vertical="center"/>
      <protection locked="0"/>
    </xf>
    <xf numFmtId="0" fontId="4" fillId="0" borderId="34" xfId="90" applyFont="1" applyBorder="1" applyAlignment="1" applyProtection="1">
      <alignment horizontal="center"/>
      <protection/>
    </xf>
    <xf numFmtId="0" fontId="5" fillId="0" borderId="34" xfId="90" applyFont="1" applyBorder="1" applyAlignment="1" applyProtection="1">
      <alignment horizontal="center" vertical="center"/>
      <protection/>
    </xf>
    <xf numFmtId="0" fontId="5" fillId="0" borderId="35" xfId="90" applyFont="1" applyBorder="1" applyAlignment="1" applyProtection="1">
      <alignment horizontal="center" vertical="center"/>
      <protection/>
    </xf>
    <xf numFmtId="0" fontId="5" fillId="0" borderId="101" xfId="90" applyFont="1" applyBorder="1" applyAlignment="1" applyProtection="1">
      <alignment horizontal="center" vertical="center" wrapText="1"/>
      <protection/>
    </xf>
    <xf numFmtId="0" fontId="5" fillId="0" borderId="83" xfId="90" applyFont="1" applyBorder="1" applyAlignment="1" applyProtection="1">
      <alignment horizontal="center" vertical="center" wrapText="1"/>
      <protection/>
    </xf>
    <xf numFmtId="0" fontId="5" fillId="0" borderId="112" xfId="90" applyFont="1" applyBorder="1" applyAlignment="1" applyProtection="1">
      <alignment horizontal="center" vertical="center"/>
      <protection/>
    </xf>
    <xf numFmtId="0" fontId="5" fillId="0" borderId="48" xfId="90" applyFont="1" applyBorder="1" applyAlignment="1" applyProtection="1">
      <alignment horizontal="center" vertical="center"/>
      <protection/>
    </xf>
    <xf numFmtId="0" fontId="5" fillId="0" borderId="113" xfId="90" applyFont="1" applyBorder="1" applyAlignment="1" applyProtection="1">
      <alignment horizontal="center" vertical="center"/>
      <protection/>
    </xf>
    <xf numFmtId="0" fontId="5" fillId="0" borderId="65" xfId="90" applyFont="1" applyBorder="1" applyAlignment="1" applyProtection="1">
      <alignment horizontal="center" vertical="center"/>
      <protection/>
    </xf>
    <xf numFmtId="166" fontId="5" fillId="0" borderId="30" xfId="84" applyFont="1" applyBorder="1" applyAlignment="1" applyProtection="1">
      <alignment horizontal="center" vertical="center" wrapText="1"/>
      <protection/>
    </xf>
    <xf numFmtId="166" fontId="5" fillId="0" borderId="20" xfId="84" applyFont="1" applyBorder="1" applyAlignment="1" applyProtection="1">
      <alignment horizontal="center" vertical="center" wrapText="1"/>
      <protection/>
    </xf>
    <xf numFmtId="0" fontId="110" fillId="0" borderId="21" xfId="90" applyFont="1" applyBorder="1" applyAlignment="1" applyProtection="1">
      <alignment horizontal="center" vertical="center"/>
      <protection locked="0"/>
    </xf>
    <xf numFmtId="0" fontId="110" fillId="0" borderId="0" xfId="90" applyFont="1" applyAlignment="1" applyProtection="1">
      <alignment horizontal="center" vertical="center"/>
      <protection locked="0"/>
    </xf>
    <xf numFmtId="0" fontId="113" fillId="0" borderId="42" xfId="90" applyFont="1" applyBorder="1" applyAlignment="1" applyProtection="1">
      <alignment horizontal="center" vertical="center"/>
      <protection locked="0"/>
    </xf>
    <xf numFmtId="0" fontId="2" fillId="0" borderId="33" xfId="90" applyBorder="1" applyAlignment="1" applyProtection="1">
      <alignment horizontal="center"/>
      <protection/>
    </xf>
    <xf numFmtId="0" fontId="2" fillId="0" borderId="34" xfId="90" applyBorder="1" applyAlignment="1" applyProtection="1">
      <alignment horizontal="center"/>
      <protection/>
    </xf>
    <xf numFmtId="0" fontId="2" fillId="0" borderId="35" xfId="90" applyBorder="1" applyAlignment="1" applyProtection="1">
      <alignment horizontal="center"/>
      <protection/>
    </xf>
    <xf numFmtId="0" fontId="37" fillId="0" borderId="42" xfId="90" applyFont="1" applyBorder="1" applyAlignment="1" applyProtection="1">
      <alignment horizontal="center" vertical="center"/>
      <protection/>
    </xf>
    <xf numFmtId="0" fontId="15" fillId="0" borderId="7" xfId="90" applyFont="1" applyBorder="1" applyAlignment="1" applyProtection="1">
      <alignment horizontal="center" wrapText="1"/>
      <protection/>
    </xf>
    <xf numFmtId="0" fontId="15" fillId="0" borderId="7" xfId="90" applyFont="1" applyBorder="1" applyAlignment="1" applyProtection="1">
      <alignment horizontal="center" vertical="center"/>
      <protection/>
    </xf>
    <xf numFmtId="0" fontId="15" fillId="0" borderId="7" xfId="90" applyFont="1" applyBorder="1" applyAlignment="1" applyProtection="1">
      <alignment horizontal="center"/>
      <protection/>
    </xf>
    <xf numFmtId="0" fontId="15" fillId="0" borderId="20" xfId="90" applyFont="1" applyBorder="1" applyAlignment="1" applyProtection="1">
      <alignment horizontal="center"/>
      <protection/>
    </xf>
    <xf numFmtId="4" fontId="101" fillId="0" borderId="0" xfId="0" applyNumberFormat="1" applyFont="1" applyBorder="1" applyAlignment="1" applyProtection="1">
      <alignment horizontal="center" vertical="center"/>
      <protection locked="0"/>
    </xf>
    <xf numFmtId="2" fontId="59" fillId="41" borderId="5" xfId="136" applyNumberFormat="1" applyFont="1" applyFill="1" applyBorder="1" applyAlignment="1" applyProtection="1">
      <alignment horizontal="center" vertical="center" wrapText="1"/>
      <protection/>
    </xf>
    <xf numFmtId="2" fontId="59" fillId="41" borderId="50" xfId="136" applyNumberFormat="1" applyFont="1" applyFill="1" applyBorder="1" applyAlignment="1" applyProtection="1">
      <alignment horizontal="center" vertical="center" wrapText="1"/>
      <protection/>
    </xf>
    <xf numFmtId="2" fontId="59" fillId="41" borderId="40" xfId="136" applyNumberFormat="1" applyFont="1" applyFill="1" applyBorder="1" applyAlignment="1" applyProtection="1">
      <alignment horizontal="center" vertical="center" wrapText="1"/>
      <protection/>
    </xf>
    <xf numFmtId="2" fontId="59" fillId="41" borderId="7" xfId="136" applyNumberFormat="1" applyFont="1" applyFill="1" applyBorder="1" applyAlignment="1" applyProtection="1">
      <alignment horizontal="left" vertical="center" wrapText="1"/>
      <protection/>
    </xf>
    <xf numFmtId="0" fontId="59" fillId="0" borderId="0" xfId="102" applyFont="1" applyFill="1" applyBorder="1" applyAlignment="1" applyProtection="1">
      <alignment horizontal="left" vertical="center" wrapText="1"/>
      <protection/>
    </xf>
    <xf numFmtId="49" fontId="76" fillId="0" borderId="0" xfId="102" applyNumberFormat="1" applyFont="1" applyFill="1" applyBorder="1" applyAlignment="1" applyProtection="1">
      <alignment horizontal="left" vertical="center" wrapText="1"/>
      <protection/>
    </xf>
    <xf numFmtId="0" fontId="76" fillId="0" borderId="0" xfId="102" applyFont="1" applyFill="1" applyBorder="1" applyAlignment="1" applyProtection="1">
      <alignment horizontal="left" vertical="center" wrapText="1"/>
      <protection/>
    </xf>
    <xf numFmtId="0" fontId="76" fillId="0" borderId="19" xfId="102" applyFont="1" applyFill="1" applyBorder="1" applyAlignment="1" applyProtection="1">
      <alignment horizontal="left" vertical="center" wrapText="1"/>
      <protection/>
    </xf>
    <xf numFmtId="0" fontId="59" fillId="0" borderId="18" xfId="102" applyFont="1" applyFill="1" applyBorder="1" applyAlignment="1" applyProtection="1">
      <alignment horizontal="left" vertical="center" wrapText="1"/>
      <protection/>
    </xf>
    <xf numFmtId="0" fontId="102" fillId="0" borderId="0" xfId="102" applyFont="1" applyFill="1" applyBorder="1" applyAlignment="1" applyProtection="1">
      <alignment horizontal="left" vertical="center"/>
      <protection/>
    </xf>
    <xf numFmtId="0" fontId="102" fillId="0" borderId="19" xfId="102" applyFont="1" applyFill="1" applyBorder="1" applyAlignment="1" applyProtection="1">
      <alignment horizontal="left" vertical="center"/>
      <protection/>
    </xf>
    <xf numFmtId="0" fontId="102" fillId="0" borderId="0" xfId="102" applyFont="1" applyFill="1" applyBorder="1" applyAlignment="1" applyProtection="1">
      <alignment horizontal="left" vertical="center" wrapText="1"/>
      <protection/>
    </xf>
    <xf numFmtId="0" fontId="102" fillId="0" borderId="19" xfId="102" applyFont="1" applyFill="1" applyBorder="1" applyAlignment="1" applyProtection="1">
      <alignment horizontal="left" vertical="center" wrapText="1"/>
      <protection/>
    </xf>
    <xf numFmtId="2" fontId="59" fillId="33" borderId="83" xfId="136" applyNumberFormat="1" applyFont="1" applyFill="1" applyBorder="1" applyAlignment="1" applyProtection="1">
      <alignment horizontal="center" vertical="center" wrapText="1"/>
      <protection/>
    </xf>
    <xf numFmtId="2" fontId="59" fillId="33" borderId="7" xfId="136" applyNumberFormat="1" applyFont="1" applyFill="1" applyBorder="1" applyAlignment="1" applyProtection="1">
      <alignment horizontal="center" vertical="center" wrapText="1"/>
      <protection/>
    </xf>
    <xf numFmtId="4" fontId="101" fillId="0" borderId="0" xfId="0" applyNumberFormat="1" applyFont="1" applyBorder="1" applyAlignment="1" applyProtection="1">
      <alignment horizontal="center"/>
      <protection locked="0"/>
    </xf>
    <xf numFmtId="0" fontId="101" fillId="0" borderId="0" xfId="0" applyFont="1" applyBorder="1" applyAlignment="1" applyProtection="1">
      <alignment horizontal="center"/>
      <protection locked="0"/>
    </xf>
    <xf numFmtId="2" fontId="104" fillId="0" borderId="18" xfId="136" applyNumberFormat="1" applyFont="1" applyBorder="1" applyAlignment="1" applyProtection="1">
      <alignment horizontal="center" vertical="center"/>
      <protection locked="0"/>
    </xf>
    <xf numFmtId="2" fontId="104" fillId="0" borderId="0" xfId="136" applyNumberFormat="1" applyFont="1" applyBorder="1" applyAlignment="1" applyProtection="1">
      <alignment horizontal="center" vertical="center"/>
      <protection locked="0"/>
    </xf>
    <xf numFmtId="0" fontId="68" fillId="0" borderId="0" xfId="102" applyFont="1" applyBorder="1" applyAlignment="1" applyProtection="1">
      <alignment horizontal="center" vertical="center"/>
      <protection locked="0"/>
    </xf>
    <xf numFmtId="2" fontId="59" fillId="0" borderId="0" xfId="136" applyNumberFormat="1" applyFont="1" applyBorder="1" applyAlignment="1" applyProtection="1">
      <alignment horizontal="center" vertical="center"/>
      <protection locked="0"/>
    </xf>
    <xf numFmtId="2" fontId="59" fillId="0" borderId="19" xfId="136" applyNumberFormat="1" applyFont="1" applyBorder="1" applyAlignment="1" applyProtection="1">
      <alignment horizontal="center" vertical="center"/>
      <protection locked="0"/>
    </xf>
    <xf numFmtId="0" fontId="68" fillId="0" borderId="19" xfId="102" applyFont="1" applyBorder="1" applyAlignment="1" applyProtection="1">
      <alignment horizontal="center" vertical="center"/>
      <protection locked="0"/>
    </xf>
    <xf numFmtId="0" fontId="59" fillId="0" borderId="0" xfId="102" applyFont="1" applyBorder="1" applyAlignment="1" applyProtection="1">
      <alignment horizontal="center" vertical="center"/>
      <protection locked="0"/>
    </xf>
    <xf numFmtId="0" fontId="59" fillId="0" borderId="19" xfId="102" applyFont="1" applyBorder="1" applyAlignment="1" applyProtection="1">
      <alignment horizontal="center" vertical="center"/>
      <protection locked="0"/>
    </xf>
    <xf numFmtId="4" fontId="101" fillId="0" borderId="21" xfId="0" applyNumberFormat="1" applyFont="1" applyBorder="1" applyAlignment="1" applyProtection="1">
      <alignment horizontal="center"/>
      <protection locked="0"/>
    </xf>
    <xf numFmtId="0" fontId="101" fillId="0" borderId="21" xfId="0" applyFont="1" applyBorder="1" applyAlignment="1" applyProtection="1">
      <alignment horizontal="center"/>
      <protection locked="0"/>
    </xf>
    <xf numFmtId="0" fontId="75" fillId="43" borderId="23" xfId="102" applyFont="1" applyFill="1" applyBorder="1" applyAlignment="1" applyProtection="1">
      <alignment horizontal="center" vertical="center" wrapText="1"/>
      <protection/>
    </xf>
    <xf numFmtId="0" fontId="75" fillId="43" borderId="24" xfId="102" applyFont="1" applyFill="1" applyBorder="1" applyAlignment="1" applyProtection="1">
      <alignment horizontal="center" vertical="center" wrapText="1"/>
      <protection/>
    </xf>
    <xf numFmtId="0" fontId="75" fillId="43" borderId="25" xfId="102" applyFont="1" applyFill="1" applyBorder="1" applyAlignment="1" applyProtection="1">
      <alignment horizontal="center" vertical="center" wrapText="1"/>
      <protection/>
    </xf>
    <xf numFmtId="4" fontId="101" fillId="0" borderId="21" xfId="0" applyNumberFormat="1" applyFont="1" applyBorder="1" applyAlignment="1" applyProtection="1">
      <alignment horizontal="center" vertical="center"/>
      <protection locked="0"/>
    </xf>
    <xf numFmtId="2" fontId="59" fillId="0" borderId="83" xfId="136" applyNumberFormat="1" applyFont="1" applyBorder="1" applyAlignment="1" applyProtection="1">
      <alignment horizontal="right" vertical="center" wrapText="1"/>
      <protection/>
    </xf>
    <xf numFmtId="0" fontId="0" fillId="0" borderId="7" xfId="0" applyBorder="1" applyAlignment="1" applyProtection="1">
      <alignment/>
      <protection/>
    </xf>
    <xf numFmtId="2" fontId="59" fillId="0" borderId="114" xfId="136" applyNumberFormat="1" applyFont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/>
      <protection/>
    </xf>
    <xf numFmtId="2" fontId="59" fillId="33" borderId="20" xfId="136" applyNumberFormat="1" applyFont="1" applyFill="1" applyBorder="1" applyAlignment="1" applyProtection="1">
      <alignment horizontal="center" vertical="center" wrapText="1"/>
      <protection/>
    </xf>
  </cellXfs>
  <cellStyles count="185">
    <cellStyle name="Normal" xfId="0"/>
    <cellStyle name="&#13;&#10;JournalTemplate=C:\COMFO\CTALK\JOURSTD.TPL&#13;&#10;LbStateAddress=3 3 0 251 1 89 2 311&#13;&#10;LbStateJou" xfId="15"/>
    <cellStyle name="20% - Ênfase1" xfId="16"/>
    <cellStyle name="20% - Ênfase1 100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Ênfase1" xfId="29"/>
    <cellStyle name="60% - Ênfase2" xfId="30"/>
    <cellStyle name="60% - Ênfase3" xfId="31"/>
    <cellStyle name="60% - Ênfase4" xfId="32"/>
    <cellStyle name="60% - Ênfase5" xfId="33"/>
    <cellStyle name="60% - Ênfase6" xfId="34"/>
    <cellStyle name="60% - Ênfase6 37" xfId="35"/>
    <cellStyle name="Bom" xfId="36"/>
    <cellStyle name="Cálculo" xfId="37"/>
    <cellStyle name="Célula de Verificação" xfId="38"/>
    <cellStyle name="Célula Vinculada" xfId="39"/>
    <cellStyle name="Check Cell" xfId="40"/>
    <cellStyle name="Comma_Arauco Piping list" xfId="41"/>
    <cellStyle name="Comma0" xfId="42"/>
    <cellStyle name="CORES" xfId="43"/>
    <cellStyle name="Currency [0]_Arauco Piping list" xfId="44"/>
    <cellStyle name="Currency_Arauco Piping list" xfId="45"/>
    <cellStyle name="Currency0" xfId="46"/>
    <cellStyle name="Data" xfId="47"/>
    <cellStyle name="Date" xfId="48"/>
    <cellStyle name="Ênfase1" xfId="49"/>
    <cellStyle name="Ênfase2" xfId="50"/>
    <cellStyle name="Ênfase3" xfId="51"/>
    <cellStyle name="Ênfase4" xfId="52"/>
    <cellStyle name="Ênfase5" xfId="53"/>
    <cellStyle name="Ênfase6" xfId="54"/>
    <cellStyle name="Entrada" xfId="55"/>
    <cellStyle name="Euro" xfId="56"/>
    <cellStyle name="Excel Built-in Excel Built-in Excel Built-in Excel Built-in Excel Built-in Excel Built-in Excel Built-in Excel Built-in Separador de milhares 4" xfId="57"/>
    <cellStyle name="Excel Built-in Excel Built-in Excel Built-in Excel Built-in Excel Built-in Excel Built-in Excel Built-in Separador de milhares 4" xfId="58"/>
    <cellStyle name="Excel Built-in Normal" xfId="59"/>
    <cellStyle name="Excel Built-in Normal 1" xfId="60"/>
    <cellStyle name="Excel Built-in Normal 2" xfId="61"/>
    <cellStyle name="Excel Built-in Normal 3" xfId="62"/>
    <cellStyle name="Excel_BuiltIn_Comma" xfId="63"/>
    <cellStyle name="Fixed" xfId="64"/>
    <cellStyle name="Fixo" xfId="65"/>
    <cellStyle name="Followed Hyperlink" xfId="66"/>
    <cellStyle name="Good" xfId="67"/>
    <cellStyle name="Grey" xfId="68"/>
    <cellStyle name="Heading" xfId="69"/>
    <cellStyle name="Heading 1" xfId="70"/>
    <cellStyle name="Heading 2" xfId="71"/>
    <cellStyle name="Heading1" xfId="72"/>
    <cellStyle name="Hyperlink" xfId="73"/>
    <cellStyle name="Hiperlink 2" xfId="74"/>
    <cellStyle name="Followed Hyperlink" xfId="75"/>
    <cellStyle name="Indefinido" xfId="76"/>
    <cellStyle name="Input" xfId="77"/>
    <cellStyle name="Input [yellow]" xfId="78"/>
    <cellStyle name="Linked Cell" xfId="79"/>
    <cellStyle name="material" xfId="80"/>
    <cellStyle name="MINIPG" xfId="81"/>
    <cellStyle name="Currency" xfId="82"/>
    <cellStyle name="Currency [0]" xfId="83"/>
    <cellStyle name="Moeda 2" xfId="84"/>
    <cellStyle name="Moeda 3" xfId="85"/>
    <cellStyle name="Moeda 4" xfId="86"/>
    <cellStyle name="Neutral" xfId="87"/>
    <cellStyle name="Neutro" xfId="88"/>
    <cellStyle name="Normal - Style1" xfId="89"/>
    <cellStyle name="Normal 10" xfId="90"/>
    <cellStyle name="Normal 11" xfId="91"/>
    <cellStyle name="Normal 12" xfId="92"/>
    <cellStyle name="Normal 13" xfId="93"/>
    <cellStyle name="Normal 14" xfId="94"/>
    <cellStyle name="Normal 147" xfId="95"/>
    <cellStyle name="Normal 15" xfId="96"/>
    <cellStyle name="Normal 152" xfId="97"/>
    <cellStyle name="Normal 16" xfId="98"/>
    <cellStyle name="Normal 17" xfId="99"/>
    <cellStyle name="Normal 18" xfId="100"/>
    <cellStyle name="Normal 19" xfId="101"/>
    <cellStyle name="Normal 2" xfId="102"/>
    <cellStyle name="Normal 2 2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 2" xfId="115"/>
    <cellStyle name="Normal 3 3" xfId="116"/>
    <cellStyle name="Normal 30" xfId="117"/>
    <cellStyle name="Normal 31" xfId="118"/>
    <cellStyle name="Normal 32" xfId="119"/>
    <cellStyle name="Normal 33" xfId="120"/>
    <cellStyle name="Normal 34" xfId="121"/>
    <cellStyle name="Normal 35" xfId="122"/>
    <cellStyle name="Normal 36" xfId="123"/>
    <cellStyle name="Normal 4" xfId="124"/>
    <cellStyle name="Normal 5" xfId="125"/>
    <cellStyle name="Normal 5 2" xfId="126"/>
    <cellStyle name="Normal 6" xfId="127"/>
    <cellStyle name="Normal 6 2" xfId="128"/>
    <cellStyle name="Normal 6 2 2" xfId="129"/>
    <cellStyle name="Normal 6 3" xfId="130"/>
    <cellStyle name="Normal 7" xfId="131"/>
    <cellStyle name="Normal 7 2" xfId="132"/>
    <cellStyle name="Normal 8" xfId="133"/>
    <cellStyle name="Normal 8 2" xfId="134"/>
    <cellStyle name="Normal 9" xfId="135"/>
    <cellStyle name="Normal_Plan1" xfId="136"/>
    <cellStyle name="Normal1" xfId="137"/>
    <cellStyle name="Normal2" xfId="138"/>
    <cellStyle name="Normal3" xfId="139"/>
    <cellStyle name="Nota" xfId="140"/>
    <cellStyle name="Note" xfId="141"/>
    <cellStyle name="Percent [2]" xfId="142"/>
    <cellStyle name="Percent_Sheet1" xfId="143"/>
    <cellStyle name="Percentual" xfId="144"/>
    <cellStyle name="Ponto" xfId="145"/>
    <cellStyle name="Percent" xfId="146"/>
    <cellStyle name="Porcentagem 2" xfId="147"/>
    <cellStyle name="Porcentagem 2 2" xfId="148"/>
    <cellStyle name="Porcentagem 3" xfId="149"/>
    <cellStyle name="Porcentagem 3 2" xfId="150"/>
    <cellStyle name="Porcentagem 4" xfId="151"/>
    <cellStyle name="Porcentagem 4 2" xfId="152"/>
    <cellStyle name="Porcentagem 5" xfId="153"/>
    <cellStyle name="Porcentagem 6" xfId="154"/>
    <cellStyle name="Result" xfId="155"/>
    <cellStyle name="Result2" xfId="156"/>
    <cellStyle name="Ruim" xfId="157"/>
    <cellStyle name="Saída" xfId="158"/>
    <cellStyle name="Sep. milhar [0]" xfId="159"/>
    <cellStyle name="Separador de m" xfId="160"/>
    <cellStyle name="Comma [0]" xfId="161"/>
    <cellStyle name="Separador de milhares 2" xfId="162"/>
    <cellStyle name="Separador de milhares 2 2" xfId="163"/>
    <cellStyle name="Separador de milhares 3" xfId="164"/>
    <cellStyle name="Separador de milhares 3 2" xfId="165"/>
    <cellStyle name="Separador de milhares 4" xfId="166"/>
    <cellStyle name="Sepavador de milhares [0]_Pasta2" xfId="167"/>
    <cellStyle name="Standard_RP100_01 (metr.)" xfId="168"/>
    <cellStyle name="SUBTIT" xfId="169"/>
    <cellStyle name="SUBTIT 2" xfId="170"/>
    <cellStyle name="Texto de Aviso" xfId="171"/>
    <cellStyle name="Texto Explicativo" xfId="172"/>
    <cellStyle name="Título" xfId="173"/>
    <cellStyle name="Título 1" xfId="174"/>
    <cellStyle name="Título 1 1" xfId="175"/>
    <cellStyle name="Título 2" xfId="176"/>
    <cellStyle name="Título 3" xfId="177"/>
    <cellStyle name="Título 4" xfId="178"/>
    <cellStyle name="Titulo1" xfId="179"/>
    <cellStyle name="Titulo2" xfId="180"/>
    <cellStyle name="Total" xfId="181"/>
    <cellStyle name="Comma" xfId="182"/>
    <cellStyle name="Vírgula 10" xfId="183"/>
    <cellStyle name="Vírgula 11" xfId="184"/>
    <cellStyle name="Vírgula 2" xfId="185"/>
    <cellStyle name="Vírgula 2 2" xfId="186"/>
    <cellStyle name="Vírgula 2 3" xfId="187"/>
    <cellStyle name="Vírgula 3" xfId="188"/>
    <cellStyle name="Vírgula 3 2" xfId="189"/>
    <cellStyle name="Vírgula 4" xfId="190"/>
    <cellStyle name="Vírgula 5" xfId="191"/>
    <cellStyle name="Vírgula 5 2" xfId="192"/>
    <cellStyle name="Vírgula 6" xfId="193"/>
    <cellStyle name="Vírgula 6 2" xfId="194"/>
    <cellStyle name="Vírgula 7" xfId="195"/>
    <cellStyle name="Vírgula 8" xfId="196"/>
    <cellStyle name="Vírgula 9" xfId="197"/>
    <cellStyle name="Warning Text" xfId="198"/>
  </cellStyles>
  <dxfs count="5">
    <dxf>
      <fill>
        <patternFill>
          <bgColor theme="0" tint="-0.24993999302387238"/>
        </patternFill>
      </fill>
      <border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  <border>
        <top style="thin"/>
        <bottom style="thin"/>
      </border>
    </dxf>
    <dxf>
      <fill>
        <patternFill>
          <bgColor theme="0" tint="-0.24993999302387238"/>
        </patternFill>
      </fill>
      <border>
        <top style="thin"/>
        <bottom style="thin">
          <color rgb="FF000000"/>
        </bottom>
      </border>
    </dxf>
    <dxf>
      <numFmt numFmtId="164" formatCode="&quot;R$&quot;\ #,##0.00"/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rojetos\Meus%20documentos\Planilhas\OR&#199;AMENTO%202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u%20Drive\DEMANDAS\OLIVEIRA%20FORTES\_1077.833-42-2021%20-MDR-%20Pavimenta&#231;&#227;o%20em%20Vias%20-%20Emenda%20288MIL\2022\Documenta&#231;&#227;o%20T&#233;cnica%20-%20SETEMBRO%202022\PLANILHA%20M&#218;LTIPLA%20V3.0.5%20REV%2004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_BIBLIOTECA%20VOLPI%20(atualizado%2003-07-18)\MODELOS%20DE%20DOCUMENTOS%20T&#201;CNICOS\4-PLANILHAS\_Modelo_PLANILHA-Estado%20e%20RP_02-04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OLPI%202013\MUNICIPIOS\TOCANTINS\Documents%20and%20Settings\xxx\Desktop\1%20planilha%20ruas%20grupo%206%20com%20calca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C03\Documents\Volpi\2020\Pirauba\1066.763-21-2019_MTUR_Pavimenta&#231;&#227;o%20de%20Acesso%20a%20Pra&#231;a%20Matriz-20201007T134221Z-001\2020\DOC.%20T&#201;CNICA%20AGOSTO-20\PLANILHA_1066.763-21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C03\Downloads\PLANILHA%20EMPRE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xx\Desktop\1%20planilha%20ruas%20grupo%206%20com%20calcad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u&#225;rio\Desktop\VOLPI%20-%20arquivos\TRABALHO%20THIAGO%20-%202013-08\REVIS&#195;O%20-%20PAC%202%20-%20Cal&#231;amento%20Poli&#233;drico%20-%20Ub&#225;%20-%20AGO-13\PAC%202%20-%20QCI%20GLOBAL_REVIS&#195;O%20AGO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COMPOS."/>
      <sheetName val="ORÇAMENTO"/>
      <sheetName val="CONCRETO FUNDAÇÃO"/>
      <sheetName val="CONCRETO ESTRUTURA"/>
      <sheetName val="PARETO  |  ABC"/>
      <sheetName val="GRÁFICO"/>
    </sheetNames>
    <sheetDataSet>
      <sheetData sheetId="0">
        <row r="8">
          <cell r="G8">
            <v>2.89</v>
          </cell>
        </row>
        <row r="11">
          <cell r="B11" t="str">
            <v>  Pedreiro de acabamento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SINAPI"/>
      <sheetName val="Memória"/>
      <sheetName val="Cron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CRON."/>
      <sheetName val="Q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4">
          <cell r="O4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EMPRESA"/>
      <sheetName val="CRONOGRAMA EMPRESA"/>
      <sheetName val="CRONO PLE"/>
      <sheetName val="EVENTOGRAMA"/>
      <sheetName val="Banco de Dado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MEMORIA"/>
      <sheetName val="CRON."/>
      <sheetName val="QC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sfalto"/>
      <sheetName val="Calçamento alguns bairros"/>
      <sheetName val="MEMORIA POLIÉDRICO"/>
      <sheetName val="QCI GER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47"/>
  <sheetViews>
    <sheetView showGridLines="0" showZeros="0" tabSelected="1" zoomScale="70" zoomScaleNormal="70" zoomScaleSheetLayoutView="115" zoomScalePageLayoutView="0" workbookViewId="0" topLeftCell="B1">
      <selection activeCell="H18" sqref="H18"/>
    </sheetView>
  </sheetViews>
  <sheetFormatPr defaultColWidth="9.140625" defaultRowHeight="15" zeroHeight="1"/>
  <cols>
    <col min="1" max="1" width="9.140625" style="188" hidden="1" customWidth="1"/>
    <col min="2" max="2" width="15.8515625" style="74" customWidth="1"/>
    <col min="3" max="3" width="14.7109375" style="74" customWidth="1"/>
    <col min="4" max="4" width="14.28125" style="74" customWidth="1"/>
    <col min="5" max="5" width="45.7109375" style="190" customWidth="1"/>
    <col min="6" max="6" width="8.140625" style="74" bestFit="1" customWidth="1"/>
    <col min="7" max="7" width="12.28125" style="74" customWidth="1"/>
    <col min="8" max="8" width="13.00390625" style="74" bestFit="1" customWidth="1"/>
    <col min="9" max="9" width="14.00390625" style="74" bestFit="1" customWidth="1"/>
    <col min="10" max="10" width="17.00390625" style="74" customWidth="1"/>
    <col min="11" max="11" width="22.7109375" style="66" customWidth="1"/>
    <col min="12" max="12" width="17.421875" style="67" hidden="1" customWidth="1"/>
    <col min="13" max="13" width="21.140625" style="203" bestFit="1" customWidth="1"/>
    <col min="14" max="14" width="26.57421875" style="203" bestFit="1" customWidth="1"/>
    <col min="15" max="20" width="6.28125" style="204" hidden="1" customWidth="1"/>
    <col min="21" max="21" width="14.140625" style="204" hidden="1" customWidth="1"/>
    <col min="22" max="22" width="46.421875" style="68" hidden="1" customWidth="1"/>
    <col min="23" max="23" width="53.8515625" style="68" hidden="1" customWidth="1"/>
    <col min="24" max="24" width="24.28125" style="68" hidden="1" customWidth="1"/>
    <col min="25" max="25" width="44.28125" style="68" hidden="1" customWidth="1"/>
    <col min="26" max="26" width="5.28125" style="68" hidden="1" customWidth="1"/>
    <col min="27" max="27" width="44.7109375" style="68" hidden="1" customWidth="1"/>
    <col min="28" max="28" width="13.421875" style="206" hidden="1" customWidth="1"/>
    <col min="29" max="29" width="18.8515625" style="206" hidden="1" customWidth="1"/>
    <col min="30" max="36" width="4.00390625" style="207" hidden="1" customWidth="1"/>
    <col min="37" max="37" width="33.57421875" style="74" hidden="1" customWidth="1"/>
    <col min="38" max="38" width="34.421875" style="74" bestFit="1" customWidth="1"/>
    <col min="39" max="39" width="9.140625" style="66" customWidth="1"/>
    <col min="40" max="16384" width="9.140625" style="74" customWidth="1"/>
  </cols>
  <sheetData>
    <row r="1" spans="1:37" ht="90" customHeight="1" thickBot="1" thickTop="1">
      <c r="A1" s="269"/>
      <c r="B1" s="446" t="s">
        <v>27</v>
      </c>
      <c r="C1" s="447"/>
      <c r="D1" s="447"/>
      <c r="E1" s="447"/>
      <c r="F1" s="447"/>
      <c r="G1" s="447"/>
      <c r="H1" s="447"/>
      <c r="I1" s="447"/>
      <c r="J1" s="448"/>
      <c r="K1" s="237"/>
      <c r="M1" s="308"/>
      <c r="N1" s="308"/>
      <c r="O1" s="309"/>
      <c r="P1" s="309"/>
      <c r="Q1" s="68"/>
      <c r="R1" s="68"/>
      <c r="S1" s="68"/>
      <c r="T1" s="68"/>
      <c r="U1" s="68"/>
      <c r="V1" s="69"/>
      <c r="W1" s="69"/>
      <c r="X1" s="70"/>
      <c r="Y1" s="70"/>
      <c r="Z1" s="70"/>
      <c r="AA1" s="70"/>
      <c r="AB1" s="71"/>
      <c r="AC1" s="71"/>
      <c r="AD1" s="72"/>
      <c r="AE1" s="72"/>
      <c r="AF1" s="72"/>
      <c r="AG1" s="72"/>
      <c r="AH1" s="72"/>
      <c r="AI1" s="72"/>
      <c r="AJ1" s="72"/>
      <c r="AK1" s="73"/>
    </row>
    <row r="2" spans="1:39" ht="18" customHeight="1" thickBot="1" thickTop="1">
      <c r="A2" s="269"/>
      <c r="B2" s="270"/>
      <c r="C2" s="271"/>
      <c r="D2" s="271"/>
      <c r="E2" s="272" t="s">
        <v>54</v>
      </c>
      <c r="F2" s="271"/>
      <c r="G2" s="271"/>
      <c r="H2" s="271"/>
      <c r="I2" s="271"/>
      <c r="J2" s="273"/>
      <c r="K2" s="237"/>
      <c r="M2" s="311"/>
      <c r="N2" s="312"/>
      <c r="O2" s="313"/>
      <c r="P2" s="324"/>
      <c r="Q2" s="324"/>
      <c r="R2" s="313"/>
      <c r="S2" s="313"/>
      <c r="T2" s="313"/>
      <c r="U2" s="314"/>
      <c r="V2" s="69"/>
      <c r="W2" s="69"/>
      <c r="X2" s="70"/>
      <c r="Y2" s="70"/>
      <c r="Z2" s="70"/>
      <c r="AA2" s="70"/>
      <c r="AB2" s="71"/>
      <c r="AC2" s="71"/>
      <c r="AD2" s="72"/>
      <c r="AE2" s="72"/>
      <c r="AF2" s="72"/>
      <c r="AG2" s="72"/>
      <c r="AH2" s="72"/>
      <c r="AI2" s="72"/>
      <c r="AJ2" s="72"/>
      <c r="AK2" s="73"/>
      <c r="AL2" s="75"/>
      <c r="AM2" s="74"/>
    </row>
    <row r="3" spans="1:39" ht="15" customHeight="1">
      <c r="A3" s="269"/>
      <c r="B3" s="274" t="s">
        <v>55</v>
      </c>
      <c r="C3" s="275" t="s">
        <v>229</v>
      </c>
      <c r="D3" s="275"/>
      <c r="E3" s="275"/>
      <c r="F3" s="276"/>
      <c r="G3" s="277" t="s">
        <v>56</v>
      </c>
      <c r="H3" s="449" t="s">
        <v>57</v>
      </c>
      <c r="I3" s="449"/>
      <c r="J3" s="450"/>
      <c r="K3" s="237"/>
      <c r="M3" s="451" t="s">
        <v>58</v>
      </c>
      <c r="N3" s="452"/>
      <c r="O3" s="452"/>
      <c r="P3" s="452"/>
      <c r="Q3" s="452"/>
      <c r="R3" s="452"/>
      <c r="S3" s="452"/>
      <c r="T3" s="452"/>
      <c r="U3" s="453"/>
      <c r="V3" s="76"/>
      <c r="W3" s="76"/>
      <c r="X3" s="77"/>
      <c r="Y3" s="77"/>
      <c r="Z3" s="77"/>
      <c r="AA3" s="77"/>
      <c r="AB3" s="78"/>
      <c r="AC3" s="78"/>
      <c r="AD3" s="79"/>
      <c r="AE3" s="79"/>
      <c r="AF3" s="79"/>
      <c r="AG3" s="79"/>
      <c r="AH3" s="79"/>
      <c r="AI3" s="79"/>
      <c r="AJ3" s="80"/>
      <c r="AK3" s="81"/>
      <c r="AL3" s="75"/>
      <c r="AM3" s="74"/>
    </row>
    <row r="4" spans="1:39" ht="15" customHeight="1" thickBot="1">
      <c r="A4" s="269"/>
      <c r="B4" s="457" t="s">
        <v>18</v>
      </c>
      <c r="C4" s="459" t="s">
        <v>139</v>
      </c>
      <c r="D4" s="459"/>
      <c r="E4" s="459"/>
      <c r="F4" s="460"/>
      <c r="G4" s="438" t="s">
        <v>59</v>
      </c>
      <c r="H4" s="463"/>
      <c r="I4" s="464" t="s">
        <v>141</v>
      </c>
      <c r="J4" s="465"/>
      <c r="K4" s="237"/>
      <c r="M4" s="454"/>
      <c r="N4" s="455"/>
      <c r="O4" s="455"/>
      <c r="P4" s="455"/>
      <c r="Q4" s="455"/>
      <c r="R4" s="455"/>
      <c r="S4" s="455"/>
      <c r="T4" s="455"/>
      <c r="U4" s="456"/>
      <c r="V4" s="82"/>
      <c r="W4" s="82"/>
      <c r="X4" s="83"/>
      <c r="Y4" s="83"/>
      <c r="Z4" s="83"/>
      <c r="AA4" s="83"/>
      <c r="AB4" s="84"/>
      <c r="AC4" s="84"/>
      <c r="AD4" s="85"/>
      <c r="AE4" s="85"/>
      <c r="AF4" s="85"/>
      <c r="AG4" s="85"/>
      <c r="AH4" s="85"/>
      <c r="AI4" s="85"/>
      <c r="AJ4" s="86"/>
      <c r="AK4" s="73"/>
      <c r="AL4" s="75"/>
      <c r="AM4" s="74"/>
    </row>
    <row r="5" spans="1:39" ht="15" customHeight="1">
      <c r="A5" s="269"/>
      <c r="B5" s="458"/>
      <c r="C5" s="461"/>
      <c r="D5" s="461"/>
      <c r="E5" s="461"/>
      <c r="F5" s="462"/>
      <c r="G5" s="438" t="s">
        <v>60</v>
      </c>
      <c r="H5" s="439"/>
      <c r="I5" s="466">
        <f ca="1">TODAY()</f>
        <v>44888</v>
      </c>
      <c r="J5" s="467"/>
      <c r="K5" s="237"/>
      <c r="M5" s="468" t="s">
        <v>61</v>
      </c>
      <c r="N5" s="469"/>
      <c r="O5" s="469"/>
      <c r="P5" s="469"/>
      <c r="Q5" s="469"/>
      <c r="R5" s="469"/>
      <c r="S5" s="469"/>
      <c r="T5" s="469"/>
      <c r="U5" s="470"/>
      <c r="V5" s="82"/>
      <c r="W5" s="82"/>
      <c r="X5" s="83"/>
      <c r="Y5" s="83"/>
      <c r="Z5" s="83"/>
      <c r="AA5" s="83"/>
      <c r="AB5" s="432" t="s">
        <v>62</v>
      </c>
      <c r="AC5" s="433"/>
      <c r="AD5" s="433"/>
      <c r="AE5" s="433"/>
      <c r="AF5" s="433"/>
      <c r="AG5" s="433"/>
      <c r="AH5" s="433"/>
      <c r="AI5" s="433"/>
      <c r="AJ5" s="434"/>
      <c r="AK5" s="73"/>
      <c r="AL5" s="75"/>
      <c r="AM5" s="74"/>
    </row>
    <row r="6" spans="1:39" ht="30.75" customHeight="1" thickBot="1">
      <c r="A6" s="269"/>
      <c r="B6" s="278" t="s">
        <v>17</v>
      </c>
      <c r="C6" s="425" t="s">
        <v>140</v>
      </c>
      <c r="D6" s="425"/>
      <c r="E6" s="425"/>
      <c r="F6" s="426"/>
      <c r="G6" s="438" t="s">
        <v>63</v>
      </c>
      <c r="H6" s="439"/>
      <c r="I6" s="440">
        <v>44743</v>
      </c>
      <c r="J6" s="441"/>
      <c r="K6" s="237"/>
      <c r="M6" s="454"/>
      <c r="N6" s="455"/>
      <c r="O6" s="455"/>
      <c r="P6" s="455"/>
      <c r="Q6" s="455"/>
      <c r="R6" s="455"/>
      <c r="S6" s="455"/>
      <c r="T6" s="455"/>
      <c r="U6" s="456"/>
      <c r="V6" s="82"/>
      <c r="W6" s="82"/>
      <c r="X6" s="83"/>
      <c r="Y6" s="83"/>
      <c r="Z6" s="83"/>
      <c r="AA6" s="83"/>
      <c r="AB6" s="435"/>
      <c r="AC6" s="436"/>
      <c r="AD6" s="436"/>
      <c r="AE6" s="436"/>
      <c r="AF6" s="436"/>
      <c r="AG6" s="436"/>
      <c r="AH6" s="436"/>
      <c r="AI6" s="436"/>
      <c r="AJ6" s="437"/>
      <c r="AK6" s="73"/>
      <c r="AL6" s="75"/>
      <c r="AM6" s="74"/>
    </row>
    <row r="7" spans="1:39" ht="15" customHeight="1" thickBot="1">
      <c r="A7" s="269"/>
      <c r="B7" s="442" t="s">
        <v>64</v>
      </c>
      <c r="C7" s="443"/>
      <c r="D7" s="443"/>
      <c r="E7" s="443"/>
      <c r="F7" s="444"/>
      <c r="G7" s="438" t="s">
        <v>143</v>
      </c>
      <c r="H7" s="439"/>
      <c r="I7" s="439"/>
      <c r="J7" s="445"/>
      <c r="K7" s="237"/>
      <c r="M7" s="315">
        <v>1</v>
      </c>
      <c r="N7" s="87">
        <v>2</v>
      </c>
      <c r="O7" s="87">
        <v>3</v>
      </c>
      <c r="P7" s="88">
        <v>4</v>
      </c>
      <c r="Q7" s="89">
        <v>5</v>
      </c>
      <c r="R7" s="90">
        <v>6</v>
      </c>
      <c r="S7" s="90">
        <v>7</v>
      </c>
      <c r="T7" s="90">
        <v>8</v>
      </c>
      <c r="U7" s="316">
        <v>9</v>
      </c>
      <c r="V7" s="82"/>
      <c r="W7" s="82"/>
      <c r="X7" s="83"/>
      <c r="Y7" s="83"/>
      <c r="Z7" s="83"/>
      <c r="AA7" s="83"/>
      <c r="AB7" s="91">
        <f>M7</f>
        <v>1</v>
      </c>
      <c r="AC7" s="92">
        <f aca="true" t="shared" si="0" ref="AC7:AJ7">N7</f>
        <v>2</v>
      </c>
      <c r="AD7" s="92">
        <f t="shared" si="0"/>
        <v>3</v>
      </c>
      <c r="AE7" s="92">
        <f t="shared" si="0"/>
        <v>4</v>
      </c>
      <c r="AF7" s="92">
        <f t="shared" si="0"/>
        <v>5</v>
      </c>
      <c r="AG7" s="92">
        <f t="shared" si="0"/>
        <v>6</v>
      </c>
      <c r="AH7" s="92">
        <f t="shared" si="0"/>
        <v>7</v>
      </c>
      <c r="AI7" s="92">
        <f t="shared" si="0"/>
        <v>8</v>
      </c>
      <c r="AJ7" s="93">
        <f t="shared" si="0"/>
        <v>9</v>
      </c>
      <c r="AK7" s="94"/>
      <c r="AM7" s="74"/>
    </row>
    <row r="8" spans="1:37" ht="18.75" customHeight="1" thickBot="1">
      <c r="A8" s="269"/>
      <c r="B8" s="424" t="s">
        <v>146</v>
      </c>
      <c r="C8" s="425"/>
      <c r="D8" s="425"/>
      <c r="E8" s="425"/>
      <c r="F8" s="426"/>
      <c r="G8" s="279" t="s">
        <v>66</v>
      </c>
      <c r="H8" s="280" t="s">
        <v>144</v>
      </c>
      <c r="I8" s="281" t="s">
        <v>65</v>
      </c>
      <c r="J8" s="282" t="s">
        <v>145</v>
      </c>
      <c r="K8" s="237"/>
      <c r="M8" s="427" t="s">
        <v>226</v>
      </c>
      <c r="N8" s="428" t="s">
        <v>227</v>
      </c>
      <c r="O8" s="415"/>
      <c r="P8" s="429"/>
      <c r="Q8" s="430"/>
      <c r="R8" s="415"/>
      <c r="S8" s="415"/>
      <c r="T8" s="415"/>
      <c r="U8" s="417"/>
      <c r="V8" s="82"/>
      <c r="W8" s="82"/>
      <c r="X8" s="95"/>
      <c r="Y8" s="95"/>
      <c r="Z8" s="95"/>
      <c r="AA8" s="96"/>
      <c r="AB8" s="97"/>
      <c r="AC8" s="97"/>
      <c r="AD8" s="97"/>
      <c r="AE8" s="97"/>
      <c r="AF8" s="97"/>
      <c r="AG8" s="97"/>
      <c r="AH8" s="97"/>
      <c r="AI8" s="97"/>
      <c r="AJ8" s="98"/>
      <c r="AK8" s="99"/>
    </row>
    <row r="9" spans="1:37" ht="20.25" customHeight="1" thickBot="1">
      <c r="A9" s="269"/>
      <c r="B9" s="419" t="s">
        <v>142</v>
      </c>
      <c r="C9" s="420"/>
      <c r="D9" s="420"/>
      <c r="E9" s="420"/>
      <c r="F9" s="421"/>
      <c r="G9" s="283" t="s">
        <v>67</v>
      </c>
      <c r="H9" s="100">
        <v>0.1963</v>
      </c>
      <c r="I9" s="283" t="s">
        <v>68</v>
      </c>
      <c r="J9" s="101"/>
      <c r="K9" s="237"/>
      <c r="M9" s="427"/>
      <c r="N9" s="428"/>
      <c r="O9" s="415"/>
      <c r="P9" s="429"/>
      <c r="Q9" s="430"/>
      <c r="R9" s="415"/>
      <c r="S9" s="415"/>
      <c r="T9" s="415"/>
      <c r="U9" s="417"/>
      <c r="V9" s="422" t="s">
        <v>69</v>
      </c>
      <c r="W9" s="423"/>
      <c r="X9" s="102" t="s">
        <v>70</v>
      </c>
      <c r="Y9" s="103"/>
      <c r="Z9" s="103"/>
      <c r="AA9" s="104"/>
      <c r="AB9" s="105"/>
      <c r="AC9" s="106"/>
      <c r="AD9" s="106"/>
      <c r="AE9" s="106"/>
      <c r="AF9" s="106"/>
      <c r="AG9" s="106"/>
      <c r="AH9" s="106"/>
      <c r="AI9" s="106"/>
      <c r="AJ9" s="105"/>
      <c r="AK9" s="407" t="s">
        <v>71</v>
      </c>
    </row>
    <row r="10" spans="1:37" ht="71.25" customHeight="1" thickBot="1">
      <c r="A10" s="107" t="s">
        <v>72</v>
      </c>
      <c r="B10" s="284" t="s">
        <v>0</v>
      </c>
      <c r="C10" s="285" t="s">
        <v>15</v>
      </c>
      <c r="D10" s="285" t="s">
        <v>1</v>
      </c>
      <c r="E10" s="285" t="s">
        <v>73</v>
      </c>
      <c r="F10" s="285" t="s">
        <v>2</v>
      </c>
      <c r="G10" s="285" t="s">
        <v>16</v>
      </c>
      <c r="H10" s="286" t="s">
        <v>74</v>
      </c>
      <c r="I10" s="286" t="s">
        <v>75</v>
      </c>
      <c r="J10" s="287" t="s">
        <v>76</v>
      </c>
      <c r="K10" s="237"/>
      <c r="L10" s="302" t="s">
        <v>77</v>
      </c>
      <c r="M10" s="427"/>
      <c r="N10" s="428" t="s">
        <v>78</v>
      </c>
      <c r="O10" s="415"/>
      <c r="P10" s="429"/>
      <c r="Q10" s="431"/>
      <c r="R10" s="416"/>
      <c r="S10" s="416"/>
      <c r="T10" s="416"/>
      <c r="U10" s="418"/>
      <c r="V10" s="304" t="s">
        <v>79</v>
      </c>
      <c r="W10" s="108" t="s">
        <v>80</v>
      </c>
      <c r="X10" s="109">
        <v>0</v>
      </c>
      <c r="Y10" s="110">
        <v>0</v>
      </c>
      <c r="Z10" s="110">
        <v>0</v>
      </c>
      <c r="AA10" s="111" t="s">
        <v>81</v>
      </c>
      <c r="AB10" s="112" t="str">
        <f>M8</f>
        <v>AVENIDA SANITÁRIA-TRECHO 01</v>
      </c>
      <c r="AC10" s="113" t="str">
        <f aca="true" t="shared" si="1" ref="AC10:AJ10">N8</f>
        <v>AVENIDA SANITÁRIA- TRECHO 02</v>
      </c>
      <c r="AD10" s="113">
        <f t="shared" si="1"/>
        <v>0</v>
      </c>
      <c r="AE10" s="112">
        <f t="shared" si="1"/>
        <v>0</v>
      </c>
      <c r="AF10" s="113">
        <f t="shared" si="1"/>
        <v>0</v>
      </c>
      <c r="AG10" s="112">
        <f t="shared" si="1"/>
        <v>0</v>
      </c>
      <c r="AH10" s="114">
        <f t="shared" si="1"/>
        <v>0</v>
      </c>
      <c r="AI10" s="114">
        <f t="shared" si="1"/>
        <v>0</v>
      </c>
      <c r="AJ10" s="113">
        <f t="shared" si="1"/>
        <v>0</v>
      </c>
      <c r="AK10" s="408"/>
    </row>
    <row r="11" spans="1:37" ht="13.5">
      <c r="A11" s="269" t="s">
        <v>82</v>
      </c>
      <c r="B11" s="348" t="s">
        <v>83</v>
      </c>
      <c r="C11" s="349"/>
      <c r="D11" s="350"/>
      <c r="E11" s="351" t="s">
        <v>161</v>
      </c>
      <c r="F11" s="350"/>
      <c r="G11" s="350"/>
      <c r="H11" s="353"/>
      <c r="I11" s="354"/>
      <c r="J11" s="360">
        <f>J12+J14+J18+J20+J24+J34+J37+J40+J48+J57</f>
        <v>0</v>
      </c>
      <c r="K11" s="237"/>
      <c r="L11" s="303"/>
      <c r="M11" s="318"/>
      <c r="N11" s="126"/>
      <c r="O11" s="126"/>
      <c r="P11" s="127"/>
      <c r="Q11" s="116"/>
      <c r="R11" s="117"/>
      <c r="S11" s="117"/>
      <c r="T11" s="117"/>
      <c r="U11" s="317"/>
      <c r="V11" s="305"/>
      <c r="W11" s="118"/>
      <c r="X11" s="119">
        <f>IF(Y11&lt;&gt;"",1,"")</f>
      </c>
      <c r="Y11" s="119"/>
      <c r="Z11" s="119"/>
      <c r="AA11" s="120"/>
      <c r="AB11" s="121"/>
      <c r="AC11" s="122">
        <f aca="true" t="shared" si="2" ref="AB11:AJ13">IF(N11="","",ROUND(N11*$I11,2))</f>
      </c>
      <c r="AD11" s="123">
        <f t="shared" si="2"/>
      </c>
      <c r="AE11" s="123">
        <f t="shared" si="2"/>
      </c>
      <c r="AF11" s="123">
        <f t="shared" si="2"/>
      </c>
      <c r="AG11" s="123">
        <f t="shared" si="2"/>
      </c>
      <c r="AH11" s="123">
        <f t="shared" si="2"/>
      </c>
      <c r="AI11" s="123">
        <f t="shared" si="2"/>
      </c>
      <c r="AJ11" s="124">
        <f t="shared" si="2"/>
      </c>
      <c r="AK11" s="125"/>
    </row>
    <row r="12" spans="1:37" ht="13.5">
      <c r="A12" s="269" t="s">
        <v>84</v>
      </c>
      <c r="B12" s="352" t="s">
        <v>85</v>
      </c>
      <c r="C12" s="349"/>
      <c r="D12" s="350"/>
      <c r="E12" s="351" t="s">
        <v>86</v>
      </c>
      <c r="F12" s="350"/>
      <c r="G12" s="350"/>
      <c r="H12" s="353"/>
      <c r="I12" s="354"/>
      <c r="J12" s="360">
        <f>J13</f>
        <v>0</v>
      </c>
      <c r="K12" s="237">
        <f>IF(I12&gt;L12,"Valor unitário acima da referência","")</f>
      </c>
      <c r="L12" s="303"/>
      <c r="M12" s="318"/>
      <c r="N12" s="126"/>
      <c r="O12" s="126"/>
      <c r="P12" s="127"/>
      <c r="Q12" s="128"/>
      <c r="R12" s="126"/>
      <c r="S12" s="126"/>
      <c r="T12" s="126"/>
      <c r="U12" s="319"/>
      <c r="V12" s="306"/>
      <c r="W12" s="129"/>
      <c r="X12" s="142">
        <f>IF(Y12&lt;&gt;"",1,"")</f>
        <v>1</v>
      </c>
      <c r="Y12" s="143" t="str">
        <f>IF(A12="NÍVEL 2",E12,"")</f>
        <v>Serviços Preliminares</v>
      </c>
      <c r="Z12" s="143">
        <f>IF(W12="","",IF(X12&lt;&gt;"","",LARGE($X$11:X12,1)))</f>
      </c>
      <c r="AA12" s="144">
        <f aca="true" t="shared" si="3" ref="AA12:AA53">VLOOKUP(Z12,X$1:Y$65536,2,0)</f>
        <v>0</v>
      </c>
      <c r="AB12" s="132">
        <f t="shared" si="2"/>
      </c>
      <c r="AC12" s="133">
        <f t="shared" si="2"/>
      </c>
      <c r="AD12" s="134">
        <f t="shared" si="2"/>
      </c>
      <c r="AE12" s="134">
        <f t="shared" si="2"/>
      </c>
      <c r="AF12" s="134">
        <f t="shared" si="2"/>
      </c>
      <c r="AG12" s="134">
        <f t="shared" si="2"/>
      </c>
      <c r="AH12" s="134">
        <f t="shared" si="2"/>
      </c>
      <c r="AI12" s="134">
        <f t="shared" si="2"/>
      </c>
      <c r="AJ12" s="135">
        <f t="shared" si="2"/>
      </c>
      <c r="AK12" s="136"/>
    </row>
    <row r="13" spans="1:37" ht="67.5">
      <c r="A13" s="269" t="s">
        <v>87</v>
      </c>
      <c r="B13" s="338" t="s">
        <v>88</v>
      </c>
      <c r="C13" s="335" t="s">
        <v>26</v>
      </c>
      <c r="D13" s="336" t="s">
        <v>162</v>
      </c>
      <c r="E13" s="337" t="s">
        <v>163</v>
      </c>
      <c r="F13" s="336" t="s">
        <v>164</v>
      </c>
      <c r="G13" s="336">
        <f>ROUND(SUM(M13:N13),2)</f>
        <v>1</v>
      </c>
      <c r="H13" s="373"/>
      <c r="I13" s="374">
        <f aca="true" t="shared" si="4" ref="I13:I63">ROUND(ROUND(H13,2)+(ROUND(H13,2)*$H$9),2)</f>
        <v>0</v>
      </c>
      <c r="J13" s="375">
        <f>AK13</f>
        <v>0</v>
      </c>
      <c r="K13" s="237">
        <f>IF(I13&gt;L13,"Valor unitário acima da referência","")</f>
      </c>
      <c r="L13" s="369">
        <v>1494.47</v>
      </c>
      <c r="M13" s="320">
        <v>1</v>
      </c>
      <c r="N13" s="137"/>
      <c r="O13" s="126"/>
      <c r="P13" s="127"/>
      <c r="Q13" s="128"/>
      <c r="R13" s="126"/>
      <c r="S13" s="126"/>
      <c r="T13" s="126"/>
      <c r="U13" s="319"/>
      <c r="V13" s="306">
        <v>1</v>
      </c>
      <c r="W13" s="129" t="s">
        <v>86</v>
      </c>
      <c r="X13" s="142">
        <f>IF(Y13&lt;&gt;"",1,"")</f>
      </c>
      <c r="Y13" s="143">
        <f>IF(A13="NÍVEL 2",E13,"")</f>
      </c>
      <c r="Z13" s="143">
        <f>IF(W13="","",IF(X13&lt;&gt;"","",LARGE($X$11:X13,1)))</f>
        <v>1</v>
      </c>
      <c r="AA13" s="144" t="str">
        <f t="shared" si="3"/>
        <v>Serviços Preliminares</v>
      </c>
      <c r="AB13" s="132">
        <f t="shared" si="2"/>
        <v>0</v>
      </c>
      <c r="AC13" s="133">
        <f t="shared" si="2"/>
      </c>
      <c r="AD13" s="134">
        <f t="shared" si="2"/>
      </c>
      <c r="AE13" s="134">
        <f t="shared" si="2"/>
      </c>
      <c r="AF13" s="134">
        <f t="shared" si="2"/>
      </c>
      <c r="AG13" s="134">
        <f t="shared" si="2"/>
      </c>
      <c r="AH13" s="134">
        <f t="shared" si="2"/>
      </c>
      <c r="AI13" s="134">
        <f t="shared" si="2"/>
      </c>
      <c r="AJ13" s="135">
        <f t="shared" si="2"/>
      </c>
      <c r="AK13" s="150">
        <f aca="true" t="shared" si="5" ref="AK13:AK53">SUM(AB13:AJ13)</f>
        <v>0</v>
      </c>
    </row>
    <row r="14" spans="1:39" s="148" customFormat="1" ht="13.5">
      <c r="A14" s="288" t="s">
        <v>84</v>
      </c>
      <c r="B14" s="355" t="s">
        <v>89</v>
      </c>
      <c r="C14" s="356"/>
      <c r="D14" s="357"/>
      <c r="E14" s="358" t="s">
        <v>165</v>
      </c>
      <c r="F14" s="357"/>
      <c r="G14" s="357"/>
      <c r="H14" s="372"/>
      <c r="I14" s="359"/>
      <c r="J14" s="360">
        <f>SUM(J15:J17)</f>
        <v>0</v>
      </c>
      <c r="K14" s="289">
        <f>IF(I14&gt;L14,"Valor unitário acima da referência","")</f>
      </c>
      <c r="L14" s="369"/>
      <c r="M14" s="320"/>
      <c r="N14" s="137"/>
      <c r="O14" s="139"/>
      <c r="P14" s="140"/>
      <c r="Q14" s="141"/>
      <c r="R14" s="139"/>
      <c r="S14" s="139"/>
      <c r="T14" s="139"/>
      <c r="U14" s="321"/>
      <c r="V14" s="306"/>
      <c r="W14" s="129" t="s">
        <v>91</v>
      </c>
      <c r="X14" s="142">
        <f>IF(Y14&lt;&gt;"",1,"")</f>
        <v>1</v>
      </c>
      <c r="Y14" s="143" t="str">
        <f>IF(A14="NÍVEL 2",E14,"")</f>
        <v>Demolição e Remoções</v>
      </c>
      <c r="Z14" s="143">
        <f>IF(W14="","",IF(X14&lt;&gt;"","",LARGE($X$11:X14,1)))</f>
      </c>
      <c r="AA14" s="144">
        <f t="shared" si="3"/>
        <v>0</v>
      </c>
      <c r="AB14" s="132">
        <f aca="true" t="shared" si="6" ref="AB14:AJ29">IF(M14="","",ROUND(ROUND(M14,2)*$I14,2))</f>
      </c>
      <c r="AC14" s="133">
        <f t="shared" si="6"/>
      </c>
      <c r="AD14" s="145">
        <f t="shared" si="6"/>
      </c>
      <c r="AE14" s="145">
        <f t="shared" si="6"/>
      </c>
      <c r="AF14" s="145">
        <f t="shared" si="6"/>
      </c>
      <c r="AG14" s="145">
        <f t="shared" si="6"/>
      </c>
      <c r="AH14" s="145">
        <f t="shared" si="6"/>
      </c>
      <c r="AI14" s="145">
        <f t="shared" si="6"/>
      </c>
      <c r="AJ14" s="146">
        <f t="shared" si="6"/>
      </c>
      <c r="AK14" s="150">
        <f t="shared" si="5"/>
        <v>0</v>
      </c>
      <c r="AL14" s="138">
        <f>IF(I14&gt;L14,"Valor unitário acima da referência","")</f>
      </c>
      <c r="AM14" s="138"/>
    </row>
    <row r="15" spans="1:38" ht="22.5">
      <c r="A15" s="269" t="s">
        <v>87</v>
      </c>
      <c r="B15" s="338" t="s">
        <v>92</v>
      </c>
      <c r="C15" s="335" t="s">
        <v>26</v>
      </c>
      <c r="D15" s="336" t="s">
        <v>166</v>
      </c>
      <c r="E15" s="337" t="s">
        <v>167</v>
      </c>
      <c r="F15" s="336" t="s">
        <v>168</v>
      </c>
      <c r="G15" s="336">
        <f>ROUND(SUM(M15:N15),2)</f>
        <v>339.05</v>
      </c>
      <c r="H15" s="373"/>
      <c r="I15" s="374">
        <f t="shared" si="4"/>
        <v>0</v>
      </c>
      <c r="J15" s="375">
        <f>AK15</f>
        <v>0</v>
      </c>
      <c r="K15" s="237">
        <f aca="true" t="shared" si="7" ref="K15:K53">IF(I15&gt;L15,"Valor unitário acima da referência","")</f>
      </c>
      <c r="L15" s="369">
        <v>9.31</v>
      </c>
      <c r="M15" s="320">
        <v>249.67</v>
      </c>
      <c r="N15" s="137">
        <v>89.38</v>
      </c>
      <c r="O15" s="126"/>
      <c r="P15" s="127"/>
      <c r="Q15" s="128"/>
      <c r="R15" s="126"/>
      <c r="S15" s="126"/>
      <c r="T15" s="126"/>
      <c r="U15" s="319"/>
      <c r="V15" s="306">
        <v>2</v>
      </c>
      <c r="W15" s="129" t="s">
        <v>228</v>
      </c>
      <c r="X15" s="130">
        <f>IF(Y15="","",LARGE($X$11:X14,1)+1)</f>
      </c>
      <c r="Y15" s="130">
        <f aca="true" t="shared" si="8" ref="Y15:Y53">IF(A15="NÍVEL 2",E15,"")</f>
      </c>
      <c r="Z15" s="130">
        <f>IF(W15="","",IF(X15&lt;&gt;"","",LARGE($X$11:X15,1)))</f>
        <v>1</v>
      </c>
      <c r="AA15" s="131" t="str">
        <f t="shared" si="3"/>
        <v>Serviços Preliminares</v>
      </c>
      <c r="AB15" s="132">
        <f t="shared" si="6"/>
        <v>0</v>
      </c>
      <c r="AC15" s="133">
        <f t="shared" si="6"/>
        <v>0</v>
      </c>
      <c r="AD15" s="133">
        <f t="shared" si="6"/>
      </c>
      <c r="AE15" s="133">
        <f t="shared" si="6"/>
      </c>
      <c r="AF15" s="133">
        <f t="shared" si="6"/>
      </c>
      <c r="AG15" s="133">
        <f t="shared" si="6"/>
      </c>
      <c r="AH15" s="133">
        <f t="shared" si="6"/>
      </c>
      <c r="AI15" s="133">
        <f t="shared" si="6"/>
      </c>
      <c r="AJ15" s="149">
        <f t="shared" si="6"/>
      </c>
      <c r="AK15" s="150">
        <f t="shared" si="5"/>
        <v>0</v>
      </c>
      <c r="AL15" s="66">
        <f aca="true" t="shared" si="9" ref="AL15:AL37">IF(I15&gt;L15,"Valor unitário acima da referência","")</f>
      </c>
    </row>
    <row r="16" spans="1:39" s="148" customFormat="1" ht="25.5" customHeight="1">
      <c r="A16" s="288" t="s">
        <v>87</v>
      </c>
      <c r="B16" s="338" t="s">
        <v>147</v>
      </c>
      <c r="C16" s="335" t="s">
        <v>51</v>
      </c>
      <c r="D16" s="336" t="s">
        <v>169</v>
      </c>
      <c r="E16" s="337" t="s">
        <v>170</v>
      </c>
      <c r="F16" s="336" t="s">
        <v>22</v>
      </c>
      <c r="G16" s="336">
        <f>ROUND(SUM(M16:N16),2)</f>
        <v>722.96</v>
      </c>
      <c r="H16" s="373"/>
      <c r="I16" s="374">
        <f t="shared" si="4"/>
        <v>0</v>
      </c>
      <c r="J16" s="375">
        <f>AK16</f>
        <v>0</v>
      </c>
      <c r="K16" s="289">
        <f t="shared" si="7"/>
      </c>
      <c r="L16" s="369">
        <v>8.35</v>
      </c>
      <c r="M16" s="320">
        <v>374.56</v>
      </c>
      <c r="N16" s="137">
        <v>348.4</v>
      </c>
      <c r="O16" s="139"/>
      <c r="P16" s="140"/>
      <c r="Q16" s="141"/>
      <c r="R16" s="139"/>
      <c r="S16" s="139"/>
      <c r="T16" s="139"/>
      <c r="U16" s="321"/>
      <c r="V16" s="306">
        <v>2</v>
      </c>
      <c r="W16" s="129" t="s">
        <v>228</v>
      </c>
      <c r="X16" s="143">
        <f>IF(Y16="","",LARGE($X$11:X15,1)+1)</f>
      </c>
      <c r="Y16" s="143">
        <f t="shared" si="8"/>
      </c>
      <c r="Z16" s="143">
        <f>IF(W16="","",IF(X16&lt;&gt;"","",LARGE($X$11:X16,1)))</f>
        <v>1</v>
      </c>
      <c r="AA16" s="144" t="str">
        <f t="shared" si="3"/>
        <v>Serviços Preliminares</v>
      </c>
      <c r="AB16" s="132">
        <f t="shared" si="6"/>
        <v>0</v>
      </c>
      <c r="AC16" s="133">
        <f t="shared" si="6"/>
        <v>0</v>
      </c>
      <c r="AD16" s="145">
        <f t="shared" si="6"/>
      </c>
      <c r="AE16" s="145">
        <f t="shared" si="6"/>
      </c>
      <c r="AF16" s="145">
        <f t="shared" si="6"/>
      </c>
      <c r="AG16" s="145">
        <f t="shared" si="6"/>
      </c>
      <c r="AH16" s="145">
        <f t="shared" si="6"/>
      </c>
      <c r="AI16" s="145">
        <f t="shared" si="6"/>
      </c>
      <c r="AJ16" s="146">
        <f t="shared" si="6"/>
      </c>
      <c r="AK16" s="147">
        <f t="shared" si="5"/>
        <v>0</v>
      </c>
      <c r="AL16" s="138">
        <f t="shared" si="9"/>
      </c>
      <c r="AM16" s="138"/>
    </row>
    <row r="17" spans="1:38" ht="22.5">
      <c r="A17" s="269" t="s">
        <v>87</v>
      </c>
      <c r="B17" s="338" t="s">
        <v>148</v>
      </c>
      <c r="C17" s="335" t="s">
        <v>37</v>
      </c>
      <c r="D17" s="336" t="s">
        <v>125</v>
      </c>
      <c r="E17" s="337" t="s">
        <v>171</v>
      </c>
      <c r="F17" s="336" t="s">
        <v>23</v>
      </c>
      <c r="G17" s="336">
        <f>ROUND(SUM(M17:N17),2)</f>
        <v>271.13</v>
      </c>
      <c r="H17" s="373"/>
      <c r="I17" s="374">
        <f t="shared" si="4"/>
        <v>0</v>
      </c>
      <c r="J17" s="375">
        <f>AK17</f>
        <v>0</v>
      </c>
      <c r="K17" s="237">
        <f t="shared" si="7"/>
      </c>
      <c r="L17" s="369">
        <v>10.12</v>
      </c>
      <c r="M17" s="320">
        <v>127.34</v>
      </c>
      <c r="N17" s="137">
        <v>143.79</v>
      </c>
      <c r="O17" s="126"/>
      <c r="P17" s="127"/>
      <c r="Q17" s="128"/>
      <c r="R17" s="126"/>
      <c r="S17" s="126"/>
      <c r="T17" s="126"/>
      <c r="U17" s="319"/>
      <c r="V17" s="306">
        <v>2</v>
      </c>
      <c r="W17" s="129" t="s">
        <v>228</v>
      </c>
      <c r="X17" s="130">
        <f>IF(Y17="","",LARGE($X$11:X16,1)+1)</f>
      </c>
      <c r="Y17" s="130">
        <f t="shared" si="8"/>
      </c>
      <c r="Z17" s="130">
        <f>IF(W17="","",IF(X17&lt;&gt;"","",LARGE($X$11:X17,1)))</f>
        <v>1</v>
      </c>
      <c r="AA17" s="131" t="str">
        <f t="shared" si="3"/>
        <v>Serviços Preliminares</v>
      </c>
      <c r="AB17" s="132">
        <f t="shared" si="6"/>
        <v>0</v>
      </c>
      <c r="AC17" s="133">
        <f t="shared" si="6"/>
        <v>0</v>
      </c>
      <c r="AD17" s="133">
        <f t="shared" si="6"/>
      </c>
      <c r="AE17" s="133">
        <f t="shared" si="6"/>
      </c>
      <c r="AF17" s="133">
        <f t="shared" si="6"/>
      </c>
      <c r="AG17" s="133">
        <f t="shared" si="6"/>
      </c>
      <c r="AH17" s="133">
        <f t="shared" si="6"/>
      </c>
      <c r="AI17" s="133">
        <f t="shared" si="6"/>
      </c>
      <c r="AJ17" s="149">
        <f t="shared" si="6"/>
      </c>
      <c r="AK17" s="150">
        <f t="shared" si="5"/>
        <v>0</v>
      </c>
      <c r="AL17" s="66">
        <f t="shared" si="9"/>
      </c>
    </row>
    <row r="18" spans="1:38" ht="13.5">
      <c r="A18" s="269" t="s">
        <v>84</v>
      </c>
      <c r="B18" s="355" t="s">
        <v>93</v>
      </c>
      <c r="C18" s="356"/>
      <c r="D18" s="357"/>
      <c r="E18" s="358" t="s">
        <v>90</v>
      </c>
      <c r="F18" s="357"/>
      <c r="G18" s="357"/>
      <c r="H18" s="372"/>
      <c r="I18" s="359"/>
      <c r="J18" s="360">
        <f>J19</f>
        <v>0</v>
      </c>
      <c r="K18" s="237">
        <f t="shared" si="7"/>
      </c>
      <c r="L18" s="369"/>
      <c r="M18" s="320"/>
      <c r="N18" s="137"/>
      <c r="O18" s="126"/>
      <c r="P18" s="127"/>
      <c r="Q18" s="128"/>
      <c r="R18" s="126"/>
      <c r="S18" s="126"/>
      <c r="T18" s="126"/>
      <c r="U18" s="319"/>
      <c r="V18" s="306"/>
      <c r="W18" s="129" t="s">
        <v>91</v>
      </c>
      <c r="X18" s="130">
        <f>IF(Y18="","",LARGE($X$11:X17,1)+1)</f>
        <v>2</v>
      </c>
      <c r="Y18" s="130" t="str">
        <f t="shared" si="8"/>
        <v>Administração Local</v>
      </c>
      <c r="Z18" s="130">
        <f>IF(W18="","",IF(X18&lt;&gt;"","",LARGE($X$11:X18,1)))</f>
      </c>
      <c r="AA18" s="131">
        <f t="shared" si="3"/>
        <v>0</v>
      </c>
      <c r="AB18" s="132">
        <f t="shared" si="6"/>
      </c>
      <c r="AC18" s="133">
        <f t="shared" si="6"/>
      </c>
      <c r="AD18" s="133">
        <f t="shared" si="6"/>
      </c>
      <c r="AE18" s="133">
        <f t="shared" si="6"/>
      </c>
      <c r="AF18" s="133">
        <f t="shared" si="6"/>
      </c>
      <c r="AG18" s="133">
        <f t="shared" si="6"/>
      </c>
      <c r="AH18" s="133">
        <f t="shared" si="6"/>
      </c>
      <c r="AI18" s="133">
        <f t="shared" si="6"/>
      </c>
      <c r="AJ18" s="149">
        <f t="shared" si="6"/>
      </c>
      <c r="AK18" s="150">
        <f t="shared" si="5"/>
        <v>0</v>
      </c>
      <c r="AL18" s="66">
        <f t="shared" si="9"/>
      </c>
    </row>
    <row r="19" spans="1:38" ht="22.5">
      <c r="A19" s="269" t="s">
        <v>87</v>
      </c>
      <c r="B19" s="338" t="s">
        <v>94</v>
      </c>
      <c r="C19" s="335" t="s">
        <v>33</v>
      </c>
      <c r="D19" s="336" t="s">
        <v>34</v>
      </c>
      <c r="E19" s="337" t="s">
        <v>35</v>
      </c>
      <c r="F19" s="336" t="s">
        <v>36</v>
      </c>
      <c r="G19" s="336">
        <f>ROUND(SUM(M19:N19),2)</f>
        <v>0.07</v>
      </c>
      <c r="H19" s="373"/>
      <c r="I19" s="374">
        <f t="shared" si="4"/>
        <v>0</v>
      </c>
      <c r="J19" s="375">
        <f>AK19</f>
        <v>0</v>
      </c>
      <c r="K19" s="237">
        <f t="shared" si="7"/>
      </c>
      <c r="L19" s="369">
        <v>21886.72</v>
      </c>
      <c r="M19" s="320">
        <v>0.03409090909090909</v>
      </c>
      <c r="N19" s="137">
        <v>0.03409090909090909</v>
      </c>
      <c r="O19" s="126"/>
      <c r="P19" s="127"/>
      <c r="Q19" s="128"/>
      <c r="R19" s="126"/>
      <c r="S19" s="126"/>
      <c r="T19" s="126"/>
      <c r="U19" s="319"/>
      <c r="V19" s="306">
        <v>3</v>
      </c>
      <c r="W19" s="129" t="s">
        <v>90</v>
      </c>
      <c r="X19" s="130">
        <f>IF(Y19="","",LARGE($X$11:X18,1)+1)</f>
      </c>
      <c r="Y19" s="130">
        <f t="shared" si="8"/>
      </c>
      <c r="Z19" s="130">
        <f>IF(W19="","",IF(X19&lt;&gt;"","",LARGE($X$11:X19,1)))</f>
        <v>2</v>
      </c>
      <c r="AA19" s="131" t="str">
        <f t="shared" si="3"/>
        <v>Administração Local</v>
      </c>
      <c r="AB19" s="132">
        <f t="shared" si="6"/>
        <v>0</v>
      </c>
      <c r="AC19" s="133">
        <f t="shared" si="6"/>
        <v>0</v>
      </c>
      <c r="AD19" s="133">
        <f t="shared" si="6"/>
      </c>
      <c r="AE19" s="133">
        <f t="shared" si="6"/>
      </c>
      <c r="AF19" s="133">
        <f t="shared" si="6"/>
      </c>
      <c r="AG19" s="133">
        <f t="shared" si="6"/>
      </c>
      <c r="AH19" s="133">
        <f t="shared" si="6"/>
      </c>
      <c r="AI19" s="133">
        <f t="shared" si="6"/>
      </c>
      <c r="AJ19" s="149">
        <f t="shared" si="6"/>
      </c>
      <c r="AK19" s="150">
        <f t="shared" si="5"/>
        <v>0</v>
      </c>
      <c r="AL19" s="66">
        <f t="shared" si="9"/>
      </c>
    </row>
    <row r="20" spans="1:38" ht="13.5">
      <c r="A20" s="269" t="s">
        <v>84</v>
      </c>
      <c r="B20" s="355" t="s">
        <v>95</v>
      </c>
      <c r="C20" s="356"/>
      <c r="D20" s="357"/>
      <c r="E20" s="358" t="s">
        <v>172</v>
      </c>
      <c r="F20" s="357"/>
      <c r="G20" s="357"/>
      <c r="H20" s="372"/>
      <c r="I20" s="359"/>
      <c r="J20" s="360">
        <f>SUM(J21:J23)</f>
        <v>0</v>
      </c>
      <c r="K20" s="237">
        <f t="shared" si="7"/>
      </c>
      <c r="L20" s="369"/>
      <c r="M20" s="320"/>
      <c r="N20" s="137"/>
      <c r="O20" s="126"/>
      <c r="P20" s="127"/>
      <c r="Q20" s="128"/>
      <c r="R20" s="126"/>
      <c r="S20" s="126"/>
      <c r="T20" s="126"/>
      <c r="U20" s="319"/>
      <c r="V20" s="306"/>
      <c r="W20" s="129" t="s">
        <v>91</v>
      </c>
      <c r="X20" s="130">
        <f>IF(Y20="","",LARGE($X$11:X19,1)+1)</f>
        <v>3</v>
      </c>
      <c r="Y20" s="130" t="str">
        <f t="shared" si="8"/>
        <v>Bocas de Lobo e Grelhas</v>
      </c>
      <c r="Z20" s="130">
        <f>IF(W20="","",IF(X20&lt;&gt;"","",LARGE($X$11:X20,1)))</f>
      </c>
      <c r="AA20" s="131">
        <f t="shared" si="3"/>
        <v>0</v>
      </c>
      <c r="AB20" s="132">
        <f t="shared" si="6"/>
      </c>
      <c r="AC20" s="133">
        <f t="shared" si="6"/>
      </c>
      <c r="AD20" s="133">
        <f t="shared" si="6"/>
      </c>
      <c r="AE20" s="133">
        <f t="shared" si="6"/>
      </c>
      <c r="AF20" s="133">
        <f t="shared" si="6"/>
      </c>
      <c r="AG20" s="133">
        <f t="shared" si="6"/>
      </c>
      <c r="AH20" s="133">
        <f t="shared" si="6"/>
      </c>
      <c r="AI20" s="133">
        <f t="shared" si="6"/>
      </c>
      <c r="AJ20" s="149">
        <f t="shared" si="6"/>
      </c>
      <c r="AK20" s="150">
        <f t="shared" si="5"/>
        <v>0</v>
      </c>
      <c r="AL20" s="66">
        <f t="shared" si="9"/>
      </c>
    </row>
    <row r="21" spans="1:38" ht="33.75">
      <c r="A21" s="269" t="s">
        <v>87</v>
      </c>
      <c r="B21" s="338" t="s">
        <v>96</v>
      </c>
      <c r="C21" s="335" t="s">
        <v>37</v>
      </c>
      <c r="D21" s="336" t="s">
        <v>42</v>
      </c>
      <c r="E21" s="337" t="s">
        <v>173</v>
      </c>
      <c r="F21" s="336" t="s">
        <v>174</v>
      </c>
      <c r="G21" s="336">
        <f>ROUND(SUM(M21:N21),2)</f>
        <v>2</v>
      </c>
      <c r="H21" s="373"/>
      <c r="I21" s="374">
        <f t="shared" si="4"/>
        <v>0</v>
      </c>
      <c r="J21" s="375">
        <f>AK21</f>
        <v>0</v>
      </c>
      <c r="K21" s="237">
        <f t="shared" si="7"/>
      </c>
      <c r="L21" s="369">
        <v>376.61</v>
      </c>
      <c r="M21" s="320">
        <v>2</v>
      </c>
      <c r="N21" s="137"/>
      <c r="O21" s="126"/>
      <c r="P21" s="127"/>
      <c r="Q21" s="128"/>
      <c r="R21" s="126"/>
      <c r="S21" s="126"/>
      <c r="T21" s="126"/>
      <c r="U21" s="319"/>
      <c r="V21" s="306">
        <v>4</v>
      </c>
      <c r="W21" s="129" t="s">
        <v>172</v>
      </c>
      <c r="X21" s="130">
        <f>IF(Y21="","",LARGE($X$11:X20,1)+1)</f>
      </c>
      <c r="Y21" s="130">
        <f t="shared" si="8"/>
      </c>
      <c r="Z21" s="130">
        <f>IF(W21="","",IF(X21&lt;&gt;"","",LARGE($X$11:X21,1)))</f>
        <v>3</v>
      </c>
      <c r="AA21" s="131" t="str">
        <f t="shared" si="3"/>
        <v>Bocas de Lobo e Grelhas</v>
      </c>
      <c r="AB21" s="132">
        <f t="shared" si="6"/>
        <v>0</v>
      </c>
      <c r="AC21" s="133">
        <f t="shared" si="6"/>
      </c>
      <c r="AD21" s="133">
        <f t="shared" si="6"/>
      </c>
      <c r="AE21" s="133">
        <f t="shared" si="6"/>
      </c>
      <c r="AF21" s="133">
        <f t="shared" si="6"/>
      </c>
      <c r="AG21" s="133">
        <f t="shared" si="6"/>
      </c>
      <c r="AH21" s="133">
        <f t="shared" si="6"/>
      </c>
      <c r="AI21" s="133">
        <f t="shared" si="6"/>
      </c>
      <c r="AJ21" s="149">
        <f t="shared" si="6"/>
      </c>
      <c r="AK21" s="150">
        <f t="shared" si="5"/>
        <v>0</v>
      </c>
      <c r="AL21" s="66">
        <f t="shared" si="9"/>
      </c>
    </row>
    <row r="22" spans="1:38" ht="33.75">
      <c r="A22" s="269" t="s">
        <v>87</v>
      </c>
      <c r="B22" s="338" t="s">
        <v>97</v>
      </c>
      <c r="C22" s="335" t="s">
        <v>37</v>
      </c>
      <c r="D22" s="336" t="s">
        <v>175</v>
      </c>
      <c r="E22" s="337" t="s">
        <v>176</v>
      </c>
      <c r="F22" s="336" t="s">
        <v>2</v>
      </c>
      <c r="G22" s="336">
        <f>ROUND(SUM(M22:N22),2)</f>
        <v>8</v>
      </c>
      <c r="H22" s="373"/>
      <c r="I22" s="374">
        <f t="shared" si="4"/>
        <v>0</v>
      </c>
      <c r="J22" s="375">
        <f>AK22</f>
        <v>0</v>
      </c>
      <c r="K22" s="237">
        <f t="shared" si="7"/>
      </c>
      <c r="L22" s="369">
        <v>771.75</v>
      </c>
      <c r="M22" s="320">
        <v>2</v>
      </c>
      <c r="N22" s="137">
        <v>6</v>
      </c>
      <c r="O22" s="126"/>
      <c r="P22" s="127"/>
      <c r="Q22" s="128"/>
      <c r="R22" s="126"/>
      <c r="S22" s="126"/>
      <c r="T22" s="126"/>
      <c r="U22" s="319"/>
      <c r="V22" s="306">
        <v>4</v>
      </c>
      <c r="W22" s="129" t="s">
        <v>172</v>
      </c>
      <c r="X22" s="130">
        <f>IF(Y22="","",LARGE($X$11:X21,1)+1)</f>
      </c>
      <c r="Y22" s="130">
        <f t="shared" si="8"/>
      </c>
      <c r="Z22" s="130">
        <f>IF(W22="","",IF(X22&lt;&gt;"","",LARGE($X$11:X22,1)))</f>
        <v>3</v>
      </c>
      <c r="AA22" s="131" t="str">
        <f t="shared" si="3"/>
        <v>Bocas de Lobo e Grelhas</v>
      </c>
      <c r="AB22" s="132">
        <f t="shared" si="6"/>
        <v>0</v>
      </c>
      <c r="AC22" s="133">
        <f t="shared" si="6"/>
        <v>0</v>
      </c>
      <c r="AD22" s="133">
        <f t="shared" si="6"/>
      </c>
      <c r="AE22" s="133">
        <f t="shared" si="6"/>
      </c>
      <c r="AF22" s="133">
        <f t="shared" si="6"/>
      </c>
      <c r="AG22" s="133">
        <f t="shared" si="6"/>
      </c>
      <c r="AH22" s="133">
        <f t="shared" si="6"/>
      </c>
      <c r="AI22" s="133">
        <f t="shared" si="6"/>
      </c>
      <c r="AJ22" s="149">
        <f t="shared" si="6"/>
      </c>
      <c r="AK22" s="150">
        <f t="shared" si="5"/>
        <v>0</v>
      </c>
      <c r="AL22" s="66">
        <f t="shared" si="9"/>
      </c>
    </row>
    <row r="23" spans="1:38" ht="45">
      <c r="A23" s="269" t="s">
        <v>87</v>
      </c>
      <c r="B23" s="338" t="s">
        <v>149</v>
      </c>
      <c r="C23" s="335" t="s">
        <v>37</v>
      </c>
      <c r="D23" s="336" t="s">
        <v>177</v>
      </c>
      <c r="E23" s="337" t="s">
        <v>178</v>
      </c>
      <c r="F23" s="336" t="s">
        <v>2</v>
      </c>
      <c r="G23" s="336">
        <f>ROUND(SUM(M23:N23),2)</f>
        <v>1</v>
      </c>
      <c r="H23" s="373"/>
      <c r="I23" s="374">
        <f t="shared" si="4"/>
        <v>0</v>
      </c>
      <c r="J23" s="375">
        <f>AK23</f>
        <v>0</v>
      </c>
      <c r="K23" s="237">
        <f t="shared" si="7"/>
      </c>
      <c r="L23" s="369">
        <v>1712.77</v>
      </c>
      <c r="M23" s="320"/>
      <c r="N23" s="137">
        <v>1</v>
      </c>
      <c r="O23" s="126"/>
      <c r="P23" s="127"/>
      <c r="Q23" s="128"/>
      <c r="R23" s="126"/>
      <c r="S23" s="126"/>
      <c r="T23" s="126"/>
      <c r="U23" s="319"/>
      <c r="V23" s="306">
        <v>4</v>
      </c>
      <c r="W23" s="129" t="s">
        <v>172</v>
      </c>
      <c r="X23" s="130">
        <f>IF(Y23="","",LARGE($X$11:X22,1)+1)</f>
      </c>
      <c r="Y23" s="130">
        <f t="shared" si="8"/>
      </c>
      <c r="Z23" s="130">
        <f>IF(W23="","",IF(X23&lt;&gt;"","",LARGE($X$11:X23,1)))</f>
        <v>3</v>
      </c>
      <c r="AA23" s="131" t="str">
        <f t="shared" si="3"/>
        <v>Bocas de Lobo e Grelhas</v>
      </c>
      <c r="AB23" s="132">
        <f t="shared" si="6"/>
      </c>
      <c r="AC23" s="133">
        <f t="shared" si="6"/>
        <v>0</v>
      </c>
      <c r="AD23" s="133">
        <f t="shared" si="6"/>
      </c>
      <c r="AE23" s="133">
        <f t="shared" si="6"/>
      </c>
      <c r="AF23" s="133">
        <f t="shared" si="6"/>
      </c>
      <c r="AG23" s="133">
        <f t="shared" si="6"/>
      </c>
      <c r="AH23" s="133">
        <f t="shared" si="6"/>
      </c>
      <c r="AI23" s="133">
        <f t="shared" si="6"/>
      </c>
      <c r="AJ23" s="149">
        <f t="shared" si="6"/>
      </c>
      <c r="AK23" s="150">
        <f t="shared" si="5"/>
        <v>0</v>
      </c>
      <c r="AL23" s="66">
        <f t="shared" si="9"/>
      </c>
    </row>
    <row r="24" spans="1:38" ht="13.5">
      <c r="A24" s="269" t="s">
        <v>84</v>
      </c>
      <c r="B24" s="355" t="s">
        <v>98</v>
      </c>
      <c r="C24" s="356"/>
      <c r="D24" s="357"/>
      <c r="E24" s="358" t="s">
        <v>179</v>
      </c>
      <c r="F24" s="357"/>
      <c r="G24" s="357"/>
      <c r="H24" s="372"/>
      <c r="I24" s="359"/>
      <c r="J24" s="360">
        <f>SUM(J25:J33)</f>
        <v>0</v>
      </c>
      <c r="K24" s="237">
        <f t="shared" si="7"/>
      </c>
      <c r="L24" s="369"/>
      <c r="M24" s="320"/>
      <c r="N24" s="137"/>
      <c r="O24" s="126"/>
      <c r="P24" s="127"/>
      <c r="Q24" s="128"/>
      <c r="R24" s="126"/>
      <c r="S24" s="126"/>
      <c r="T24" s="126"/>
      <c r="U24" s="319"/>
      <c r="V24" s="306"/>
      <c r="W24" s="129" t="s">
        <v>91</v>
      </c>
      <c r="X24" s="130">
        <f>IF(Y24="","",LARGE($X$11:X23,1)+1)</f>
        <v>4</v>
      </c>
      <c r="Y24" s="130" t="str">
        <f t="shared" si="8"/>
        <v>Execução de Calçadas e Meio-Fios </v>
      </c>
      <c r="Z24" s="130">
        <f>IF(W24="","",IF(X24&lt;&gt;"","",LARGE($X$11:X24,1)))</f>
      </c>
      <c r="AA24" s="131">
        <f t="shared" si="3"/>
        <v>0</v>
      </c>
      <c r="AB24" s="132">
        <f t="shared" si="6"/>
      </c>
      <c r="AC24" s="133">
        <f t="shared" si="6"/>
      </c>
      <c r="AD24" s="133">
        <f t="shared" si="6"/>
      </c>
      <c r="AE24" s="133">
        <f t="shared" si="6"/>
      </c>
      <c r="AF24" s="133">
        <f t="shared" si="6"/>
      </c>
      <c r="AG24" s="133">
        <f t="shared" si="6"/>
      </c>
      <c r="AH24" s="133">
        <f t="shared" si="6"/>
      </c>
      <c r="AI24" s="133">
        <f t="shared" si="6"/>
      </c>
      <c r="AJ24" s="149">
        <f t="shared" si="6"/>
      </c>
      <c r="AK24" s="150">
        <f t="shared" si="5"/>
        <v>0</v>
      </c>
      <c r="AL24" s="66">
        <f t="shared" si="9"/>
      </c>
    </row>
    <row r="25" spans="1:38" ht="56.25">
      <c r="A25" s="269" t="s">
        <v>87</v>
      </c>
      <c r="B25" s="338" t="s">
        <v>99</v>
      </c>
      <c r="C25" s="335" t="s">
        <v>33</v>
      </c>
      <c r="D25" s="336" t="s">
        <v>45</v>
      </c>
      <c r="E25" s="337" t="s">
        <v>46</v>
      </c>
      <c r="F25" s="336" t="s">
        <v>22</v>
      </c>
      <c r="G25" s="336">
        <f aca="true" t="shared" si="10" ref="G25:G33">ROUND(SUM(M25:N25),2)</f>
        <v>834.94</v>
      </c>
      <c r="H25" s="373"/>
      <c r="I25" s="374">
        <f t="shared" si="4"/>
        <v>0</v>
      </c>
      <c r="J25" s="375">
        <f aca="true" t="shared" si="11" ref="J25:J33">AK25</f>
        <v>0</v>
      </c>
      <c r="K25" s="237">
        <f t="shared" si="7"/>
      </c>
      <c r="L25" s="369">
        <v>80.52</v>
      </c>
      <c r="M25" s="320">
        <v>356.4</v>
      </c>
      <c r="N25" s="137">
        <v>478.53999999999996</v>
      </c>
      <c r="O25" s="126"/>
      <c r="P25" s="127"/>
      <c r="Q25" s="128"/>
      <c r="R25" s="126"/>
      <c r="S25" s="126"/>
      <c r="T25" s="126"/>
      <c r="U25" s="319"/>
      <c r="V25" s="306">
        <v>5</v>
      </c>
      <c r="W25" s="129" t="s">
        <v>230</v>
      </c>
      <c r="X25" s="130">
        <f>IF(Y25="","",LARGE($X$11:X24,1)+1)</f>
      </c>
      <c r="Y25" s="130">
        <f t="shared" si="8"/>
      </c>
      <c r="Z25" s="130">
        <f>IF(W25="","",IF(X25&lt;&gt;"","",LARGE($X$11:X25,1)))</f>
        <v>4</v>
      </c>
      <c r="AA25" s="131" t="str">
        <f t="shared" si="3"/>
        <v>Execução de Calçadas e Meio-Fios </v>
      </c>
      <c r="AB25" s="132">
        <f t="shared" si="6"/>
        <v>0</v>
      </c>
      <c r="AC25" s="133">
        <f t="shared" si="6"/>
        <v>0</v>
      </c>
      <c r="AD25" s="133">
        <f t="shared" si="6"/>
      </c>
      <c r="AE25" s="133">
        <f t="shared" si="6"/>
      </c>
      <c r="AF25" s="133">
        <f t="shared" si="6"/>
      </c>
      <c r="AG25" s="133">
        <f t="shared" si="6"/>
      </c>
      <c r="AH25" s="133">
        <f t="shared" si="6"/>
      </c>
      <c r="AI25" s="133">
        <f t="shared" si="6"/>
      </c>
      <c r="AJ25" s="149">
        <f t="shared" si="6"/>
      </c>
      <c r="AK25" s="150">
        <f t="shared" si="5"/>
        <v>0</v>
      </c>
      <c r="AL25" s="66">
        <f t="shared" si="9"/>
      </c>
    </row>
    <row r="26" spans="1:38" ht="22.5">
      <c r="A26" s="269" t="s">
        <v>87</v>
      </c>
      <c r="B26" s="338" t="s">
        <v>100</v>
      </c>
      <c r="C26" s="335" t="s">
        <v>33</v>
      </c>
      <c r="D26" s="336" t="s">
        <v>180</v>
      </c>
      <c r="E26" s="337" t="s">
        <v>181</v>
      </c>
      <c r="F26" s="336" t="s">
        <v>24</v>
      </c>
      <c r="G26" s="336">
        <f t="shared" si="10"/>
        <v>19.2</v>
      </c>
      <c r="H26" s="373"/>
      <c r="I26" s="374">
        <f t="shared" si="4"/>
        <v>0</v>
      </c>
      <c r="J26" s="375">
        <f t="shared" si="11"/>
        <v>0</v>
      </c>
      <c r="K26" s="237">
        <f t="shared" si="7"/>
      </c>
      <c r="L26" s="369">
        <v>112.15</v>
      </c>
      <c r="M26" s="320">
        <v>14.85</v>
      </c>
      <c r="N26" s="137">
        <v>4.35</v>
      </c>
      <c r="O26" s="126"/>
      <c r="P26" s="127"/>
      <c r="Q26" s="128"/>
      <c r="R26" s="126"/>
      <c r="S26" s="126"/>
      <c r="T26" s="126"/>
      <c r="U26" s="319"/>
      <c r="V26" s="306">
        <v>5</v>
      </c>
      <c r="W26" s="129" t="s">
        <v>230</v>
      </c>
      <c r="X26" s="130">
        <f>IF(Y26="","",LARGE($X$11:X25,1)+1)</f>
      </c>
      <c r="Y26" s="130">
        <f t="shared" si="8"/>
      </c>
      <c r="Z26" s="130">
        <f>IF(W26="","",IF(X26&lt;&gt;"","",LARGE($X$11:X26,1)))</f>
        <v>4</v>
      </c>
      <c r="AA26" s="131" t="str">
        <f t="shared" si="3"/>
        <v>Execução de Calçadas e Meio-Fios </v>
      </c>
      <c r="AB26" s="132">
        <f t="shared" si="6"/>
        <v>0</v>
      </c>
      <c r="AC26" s="133">
        <f t="shared" si="6"/>
        <v>0</v>
      </c>
      <c r="AD26" s="133">
        <f t="shared" si="6"/>
      </c>
      <c r="AE26" s="133">
        <f t="shared" si="6"/>
      </c>
      <c r="AF26" s="133">
        <f t="shared" si="6"/>
      </c>
      <c r="AG26" s="133">
        <f t="shared" si="6"/>
      </c>
      <c r="AH26" s="133">
        <f t="shared" si="6"/>
      </c>
      <c r="AI26" s="133">
        <f t="shared" si="6"/>
      </c>
      <c r="AJ26" s="149">
        <f t="shared" si="6"/>
      </c>
      <c r="AK26" s="150">
        <f t="shared" si="5"/>
        <v>0</v>
      </c>
      <c r="AL26" s="66">
        <f t="shared" si="9"/>
      </c>
    </row>
    <row r="27" spans="1:38" ht="33.75">
      <c r="A27" s="269" t="s">
        <v>87</v>
      </c>
      <c r="B27" s="338" t="s">
        <v>150</v>
      </c>
      <c r="C27" s="335" t="s">
        <v>33</v>
      </c>
      <c r="D27" s="336" t="s">
        <v>38</v>
      </c>
      <c r="E27" s="337" t="s">
        <v>39</v>
      </c>
      <c r="F27" s="336" t="s">
        <v>25</v>
      </c>
      <c r="G27" s="336">
        <f t="shared" si="10"/>
        <v>273.6</v>
      </c>
      <c r="H27" s="373"/>
      <c r="I27" s="374">
        <f t="shared" si="4"/>
        <v>0</v>
      </c>
      <c r="J27" s="375">
        <f t="shared" si="11"/>
        <v>0</v>
      </c>
      <c r="K27" s="237">
        <f t="shared" si="7"/>
      </c>
      <c r="L27" s="369">
        <v>2.27</v>
      </c>
      <c r="M27" s="320">
        <v>211.61</v>
      </c>
      <c r="N27" s="137">
        <v>61.99</v>
      </c>
      <c r="O27" s="126"/>
      <c r="P27" s="127"/>
      <c r="Q27" s="128"/>
      <c r="R27" s="126"/>
      <c r="S27" s="126"/>
      <c r="T27" s="126"/>
      <c r="U27" s="319"/>
      <c r="V27" s="306">
        <v>5</v>
      </c>
      <c r="W27" s="129" t="s">
        <v>230</v>
      </c>
      <c r="X27" s="130">
        <f>IF(Y27="","",LARGE($X$11:X26,1)+1)</f>
      </c>
      <c r="Y27" s="130">
        <f t="shared" si="8"/>
      </c>
      <c r="Z27" s="130">
        <f>IF(W27="","",IF(X27&lt;&gt;"","",LARGE($X$11:X27,1)))</f>
        <v>4</v>
      </c>
      <c r="AA27" s="131" t="str">
        <f t="shared" si="3"/>
        <v>Execução de Calçadas e Meio-Fios </v>
      </c>
      <c r="AB27" s="132">
        <f t="shared" si="6"/>
        <v>0</v>
      </c>
      <c r="AC27" s="133">
        <f t="shared" si="6"/>
        <v>0</v>
      </c>
      <c r="AD27" s="133">
        <f t="shared" si="6"/>
      </c>
      <c r="AE27" s="133">
        <f t="shared" si="6"/>
      </c>
      <c r="AF27" s="133">
        <f t="shared" si="6"/>
      </c>
      <c r="AG27" s="133">
        <f t="shared" si="6"/>
      </c>
      <c r="AH27" s="133">
        <f t="shared" si="6"/>
      </c>
      <c r="AI27" s="133">
        <f t="shared" si="6"/>
      </c>
      <c r="AJ27" s="149">
        <f t="shared" si="6"/>
      </c>
      <c r="AK27" s="150">
        <f t="shared" si="5"/>
        <v>0</v>
      </c>
      <c r="AL27" s="66">
        <f t="shared" si="9"/>
      </c>
    </row>
    <row r="28" spans="1:38" ht="33.75">
      <c r="A28" s="269" t="s">
        <v>87</v>
      </c>
      <c r="B28" s="338" t="s">
        <v>151</v>
      </c>
      <c r="C28" s="335" t="s">
        <v>33</v>
      </c>
      <c r="D28" s="336" t="s">
        <v>182</v>
      </c>
      <c r="E28" s="337" t="s">
        <v>183</v>
      </c>
      <c r="F28" s="336" t="s">
        <v>24</v>
      </c>
      <c r="G28" s="336">
        <f t="shared" si="10"/>
        <v>68.44</v>
      </c>
      <c r="H28" s="373"/>
      <c r="I28" s="374">
        <f t="shared" si="4"/>
        <v>0</v>
      </c>
      <c r="J28" s="375">
        <f t="shared" si="11"/>
        <v>0</v>
      </c>
      <c r="K28" s="237">
        <f t="shared" si="7"/>
      </c>
      <c r="L28" s="369">
        <v>910.16</v>
      </c>
      <c r="M28" s="320">
        <v>34.7844</v>
      </c>
      <c r="N28" s="137">
        <v>33.656400000000005</v>
      </c>
      <c r="O28" s="126"/>
      <c r="P28" s="127"/>
      <c r="Q28" s="128"/>
      <c r="R28" s="126"/>
      <c r="S28" s="126"/>
      <c r="T28" s="126"/>
      <c r="U28" s="319"/>
      <c r="V28" s="306">
        <v>5</v>
      </c>
      <c r="W28" s="129" t="s">
        <v>230</v>
      </c>
      <c r="X28" s="130">
        <f>IF(Y28="","",LARGE($X$11:X27,1)+1)</f>
      </c>
      <c r="Y28" s="130">
        <f t="shared" si="8"/>
      </c>
      <c r="Z28" s="130">
        <f>IF(W28="","",IF(X28&lt;&gt;"","",LARGE($X$11:X28,1)))</f>
        <v>4</v>
      </c>
      <c r="AA28" s="131" t="str">
        <f t="shared" si="3"/>
        <v>Execução de Calçadas e Meio-Fios </v>
      </c>
      <c r="AB28" s="132">
        <f t="shared" si="6"/>
        <v>0</v>
      </c>
      <c r="AC28" s="133">
        <f t="shared" si="6"/>
        <v>0</v>
      </c>
      <c r="AD28" s="133">
        <f t="shared" si="6"/>
      </c>
      <c r="AE28" s="133">
        <f t="shared" si="6"/>
      </c>
      <c r="AF28" s="133">
        <f t="shared" si="6"/>
      </c>
      <c r="AG28" s="133">
        <f t="shared" si="6"/>
      </c>
      <c r="AH28" s="133">
        <f t="shared" si="6"/>
      </c>
      <c r="AI28" s="133">
        <f t="shared" si="6"/>
      </c>
      <c r="AJ28" s="149">
        <f t="shared" si="6"/>
      </c>
      <c r="AK28" s="150">
        <f t="shared" si="5"/>
        <v>0</v>
      </c>
      <c r="AL28" s="66">
        <f t="shared" si="9"/>
      </c>
    </row>
    <row r="29" spans="1:39" s="160" customFormat="1" ht="57" thickBot="1">
      <c r="A29" s="290" t="s">
        <v>87</v>
      </c>
      <c r="B29" s="338" t="s">
        <v>152</v>
      </c>
      <c r="C29" s="335" t="s">
        <v>26</v>
      </c>
      <c r="D29" s="336" t="s">
        <v>47</v>
      </c>
      <c r="E29" s="337" t="s">
        <v>48</v>
      </c>
      <c r="F29" s="336" t="s">
        <v>168</v>
      </c>
      <c r="G29" s="336">
        <f t="shared" si="10"/>
        <v>5.32</v>
      </c>
      <c r="H29" s="373"/>
      <c r="I29" s="374">
        <f t="shared" si="4"/>
        <v>0</v>
      </c>
      <c r="J29" s="375">
        <f t="shared" si="11"/>
        <v>0</v>
      </c>
      <c r="K29" s="237">
        <f t="shared" si="7"/>
      </c>
      <c r="L29" s="369">
        <v>108.68</v>
      </c>
      <c r="M29" s="320">
        <v>3.36</v>
      </c>
      <c r="N29" s="137">
        <v>1.96</v>
      </c>
      <c r="O29" s="126"/>
      <c r="P29" s="127"/>
      <c r="Q29" s="151"/>
      <c r="R29" s="152"/>
      <c r="S29" s="152"/>
      <c r="T29" s="152"/>
      <c r="U29" s="322"/>
      <c r="V29" s="307">
        <v>5</v>
      </c>
      <c r="W29" s="153" t="s">
        <v>230</v>
      </c>
      <c r="X29" s="154">
        <f>IF(Y29="","",LARGE($X$11:X28,1)+1)</f>
      </c>
      <c r="Y29" s="154">
        <f t="shared" si="8"/>
      </c>
      <c r="Z29" s="154">
        <f>IF(W29="","",IF(X29&lt;&gt;"","",LARGE($X$11:X29,1)))</f>
        <v>4</v>
      </c>
      <c r="AA29" s="155" t="str">
        <f t="shared" si="3"/>
        <v>Execução de Calçadas e Meio-Fios </v>
      </c>
      <c r="AB29" s="156">
        <f t="shared" si="6"/>
        <v>0</v>
      </c>
      <c r="AC29" s="157">
        <f t="shared" si="6"/>
        <v>0</v>
      </c>
      <c r="AD29" s="157">
        <f t="shared" si="6"/>
      </c>
      <c r="AE29" s="157">
        <f t="shared" si="6"/>
      </c>
      <c r="AF29" s="157">
        <f t="shared" si="6"/>
      </c>
      <c r="AG29" s="157">
        <f t="shared" si="6"/>
      </c>
      <c r="AH29" s="157">
        <f t="shared" si="6"/>
      </c>
      <c r="AI29" s="157">
        <f t="shared" si="6"/>
      </c>
      <c r="AJ29" s="158">
        <f t="shared" si="6"/>
      </c>
      <c r="AK29" s="159">
        <f t="shared" si="5"/>
        <v>0</v>
      </c>
      <c r="AL29" s="66">
        <f t="shared" si="9"/>
      </c>
      <c r="AM29" s="66"/>
    </row>
    <row r="30" spans="1:39" s="160" customFormat="1" ht="57" thickBot="1">
      <c r="A30" s="290" t="s">
        <v>87</v>
      </c>
      <c r="B30" s="338" t="s">
        <v>153</v>
      </c>
      <c r="C30" s="335" t="s">
        <v>26</v>
      </c>
      <c r="D30" s="336" t="s">
        <v>49</v>
      </c>
      <c r="E30" s="337" t="s">
        <v>50</v>
      </c>
      <c r="F30" s="336" t="s">
        <v>168</v>
      </c>
      <c r="G30" s="336">
        <f t="shared" si="10"/>
        <v>2.12</v>
      </c>
      <c r="H30" s="373"/>
      <c r="I30" s="374">
        <f t="shared" si="4"/>
        <v>0</v>
      </c>
      <c r="J30" s="375">
        <f t="shared" si="11"/>
        <v>0</v>
      </c>
      <c r="K30" s="237">
        <f t="shared" si="7"/>
      </c>
      <c r="L30" s="369">
        <v>108.37</v>
      </c>
      <c r="M30" s="320">
        <v>1.48</v>
      </c>
      <c r="N30" s="137">
        <v>0.64</v>
      </c>
      <c r="O30" s="126"/>
      <c r="P30" s="127"/>
      <c r="Q30" s="151"/>
      <c r="R30" s="152"/>
      <c r="S30" s="152"/>
      <c r="T30" s="152"/>
      <c r="U30" s="322"/>
      <c r="V30" s="307">
        <v>5</v>
      </c>
      <c r="W30" s="153" t="s">
        <v>230</v>
      </c>
      <c r="X30" s="154">
        <f>IF(Y30="","",LARGE($X$11:X29,1)+1)</f>
      </c>
      <c r="Y30" s="154">
        <f t="shared" si="8"/>
      </c>
      <c r="Z30" s="154">
        <f>IF(W30="","",IF(X30&lt;&gt;"","",LARGE($X$11:X30,1)))</f>
        <v>4</v>
      </c>
      <c r="AA30" s="155" t="str">
        <f t="shared" si="3"/>
        <v>Execução de Calçadas e Meio-Fios </v>
      </c>
      <c r="AB30" s="156">
        <f aca="true" t="shared" si="12" ref="AB30:AJ52">IF(M30="","",ROUND(ROUND(M30,2)*$I30,2))</f>
        <v>0</v>
      </c>
      <c r="AC30" s="157">
        <f t="shared" si="12"/>
        <v>0</v>
      </c>
      <c r="AD30" s="157">
        <f t="shared" si="12"/>
      </c>
      <c r="AE30" s="157">
        <f t="shared" si="12"/>
      </c>
      <c r="AF30" s="157">
        <f t="shared" si="12"/>
      </c>
      <c r="AG30" s="157">
        <f t="shared" si="12"/>
      </c>
      <c r="AH30" s="157">
        <f t="shared" si="12"/>
      </c>
      <c r="AI30" s="157">
        <f t="shared" si="12"/>
      </c>
      <c r="AJ30" s="158">
        <f t="shared" si="12"/>
      </c>
      <c r="AK30" s="159">
        <f t="shared" si="5"/>
        <v>0</v>
      </c>
      <c r="AL30" s="66">
        <f t="shared" si="9"/>
      </c>
      <c r="AM30" s="66"/>
    </row>
    <row r="31" spans="1:39" s="168" customFormat="1" ht="34.5" thickBot="1">
      <c r="A31" s="291" t="s">
        <v>87</v>
      </c>
      <c r="B31" s="338" t="s">
        <v>154</v>
      </c>
      <c r="C31" s="335" t="s">
        <v>37</v>
      </c>
      <c r="D31" s="336" t="s">
        <v>184</v>
      </c>
      <c r="E31" s="337" t="s">
        <v>185</v>
      </c>
      <c r="F31" s="336" t="s">
        <v>23</v>
      </c>
      <c r="G31" s="336">
        <f t="shared" si="10"/>
        <v>11.48</v>
      </c>
      <c r="H31" s="373"/>
      <c r="I31" s="374">
        <f t="shared" si="4"/>
        <v>0</v>
      </c>
      <c r="J31" s="375">
        <f t="shared" si="11"/>
        <v>0</v>
      </c>
      <c r="K31" s="289">
        <f t="shared" si="7"/>
      </c>
      <c r="L31" s="369">
        <v>137.16</v>
      </c>
      <c r="M31" s="320">
        <v>7.99</v>
      </c>
      <c r="N31" s="137">
        <v>3.49</v>
      </c>
      <c r="O31" s="139"/>
      <c r="P31" s="140"/>
      <c r="Q31" s="161"/>
      <c r="R31" s="162"/>
      <c r="S31" s="162"/>
      <c r="T31" s="162"/>
      <c r="U31" s="323"/>
      <c r="V31" s="307">
        <v>5</v>
      </c>
      <c r="W31" s="153" t="s">
        <v>230</v>
      </c>
      <c r="X31" s="163">
        <f>IF(Y31="","",LARGE($X$11:X30,1)+1)</f>
      </c>
      <c r="Y31" s="163">
        <f t="shared" si="8"/>
      </c>
      <c r="Z31" s="163">
        <f>IF(W31="","",IF(X31&lt;&gt;"","",LARGE($X$11:X31,1)))</f>
        <v>4</v>
      </c>
      <c r="AA31" s="164" t="str">
        <f t="shared" si="3"/>
        <v>Execução de Calçadas e Meio-Fios </v>
      </c>
      <c r="AB31" s="156">
        <f t="shared" si="12"/>
        <v>0</v>
      </c>
      <c r="AC31" s="157">
        <f t="shared" si="12"/>
        <v>0</v>
      </c>
      <c r="AD31" s="165">
        <f t="shared" si="12"/>
      </c>
      <c r="AE31" s="165">
        <f t="shared" si="12"/>
      </c>
      <c r="AF31" s="165">
        <f t="shared" si="12"/>
      </c>
      <c r="AG31" s="165">
        <f t="shared" si="12"/>
      </c>
      <c r="AH31" s="165">
        <f t="shared" si="12"/>
      </c>
      <c r="AI31" s="165">
        <f t="shared" si="12"/>
      </c>
      <c r="AJ31" s="166">
        <f t="shared" si="12"/>
      </c>
      <c r="AK31" s="167">
        <f t="shared" si="5"/>
        <v>0</v>
      </c>
      <c r="AL31" s="138">
        <f t="shared" si="9"/>
      </c>
      <c r="AM31" s="138"/>
    </row>
    <row r="32" spans="1:39" s="160" customFormat="1" ht="34.5" thickBot="1">
      <c r="A32" s="290" t="s">
        <v>87</v>
      </c>
      <c r="B32" s="338" t="s">
        <v>155</v>
      </c>
      <c r="C32" s="335" t="s">
        <v>26</v>
      </c>
      <c r="D32" s="336" t="s">
        <v>43</v>
      </c>
      <c r="E32" s="337" t="s">
        <v>44</v>
      </c>
      <c r="F32" s="336" t="s">
        <v>186</v>
      </c>
      <c r="G32" s="336">
        <f t="shared" si="10"/>
        <v>20.4</v>
      </c>
      <c r="H32" s="373"/>
      <c r="I32" s="374">
        <f t="shared" si="4"/>
        <v>0</v>
      </c>
      <c r="J32" s="375">
        <f t="shared" si="11"/>
        <v>0</v>
      </c>
      <c r="K32" s="237">
        <f t="shared" si="7"/>
      </c>
      <c r="L32" s="369">
        <v>51.18</v>
      </c>
      <c r="M32" s="320">
        <v>13.6</v>
      </c>
      <c r="N32" s="137">
        <v>6.8</v>
      </c>
      <c r="O32" s="126"/>
      <c r="P32" s="127"/>
      <c r="Q32" s="151"/>
      <c r="R32" s="152"/>
      <c r="S32" s="152"/>
      <c r="T32" s="152"/>
      <c r="U32" s="322"/>
      <c r="V32" s="307">
        <v>5</v>
      </c>
      <c r="W32" s="153" t="s">
        <v>230</v>
      </c>
      <c r="X32" s="154">
        <f>IF(Y32="","",LARGE($X$11:X31,1)+1)</f>
      </c>
      <c r="Y32" s="154">
        <f t="shared" si="8"/>
      </c>
      <c r="Z32" s="154">
        <f>IF(W32="","",IF(X32&lt;&gt;"","",LARGE($X$11:X32,1)))</f>
        <v>4</v>
      </c>
      <c r="AA32" s="155" t="str">
        <f t="shared" si="3"/>
        <v>Execução de Calçadas e Meio-Fios </v>
      </c>
      <c r="AB32" s="156">
        <f t="shared" si="12"/>
        <v>0</v>
      </c>
      <c r="AC32" s="157">
        <f t="shared" si="12"/>
        <v>0</v>
      </c>
      <c r="AD32" s="157">
        <f t="shared" si="12"/>
      </c>
      <c r="AE32" s="157">
        <f t="shared" si="12"/>
      </c>
      <c r="AF32" s="157">
        <f t="shared" si="12"/>
      </c>
      <c r="AG32" s="157">
        <f t="shared" si="12"/>
      </c>
      <c r="AH32" s="157">
        <f t="shared" si="12"/>
      </c>
      <c r="AI32" s="157">
        <f t="shared" si="12"/>
      </c>
      <c r="AJ32" s="158">
        <f t="shared" si="12"/>
      </c>
      <c r="AK32" s="159">
        <f t="shared" si="5"/>
        <v>0</v>
      </c>
      <c r="AL32" s="66">
        <f t="shared" si="9"/>
      </c>
      <c r="AM32" s="66"/>
    </row>
    <row r="33" spans="1:39" s="160" customFormat="1" ht="57" thickBot="1">
      <c r="A33" s="290" t="s">
        <v>87</v>
      </c>
      <c r="B33" s="338" t="s">
        <v>156</v>
      </c>
      <c r="C33" s="335" t="s">
        <v>26</v>
      </c>
      <c r="D33" s="336" t="s">
        <v>187</v>
      </c>
      <c r="E33" s="337" t="s">
        <v>188</v>
      </c>
      <c r="F33" s="336" t="s">
        <v>186</v>
      </c>
      <c r="G33" s="336">
        <f t="shared" si="10"/>
        <v>20.4</v>
      </c>
      <c r="H33" s="373"/>
      <c r="I33" s="374">
        <f t="shared" si="4"/>
        <v>0</v>
      </c>
      <c r="J33" s="375">
        <f t="shared" si="11"/>
        <v>0</v>
      </c>
      <c r="K33" s="237">
        <f t="shared" si="7"/>
      </c>
      <c r="L33" s="369">
        <v>119.64</v>
      </c>
      <c r="M33" s="320">
        <v>13.6</v>
      </c>
      <c r="N33" s="137">
        <v>6.8</v>
      </c>
      <c r="O33" s="126"/>
      <c r="P33" s="127"/>
      <c r="Q33" s="151"/>
      <c r="R33" s="152"/>
      <c r="S33" s="152"/>
      <c r="T33" s="152"/>
      <c r="U33" s="322"/>
      <c r="V33" s="307">
        <v>5</v>
      </c>
      <c r="W33" s="153" t="s">
        <v>230</v>
      </c>
      <c r="X33" s="154">
        <f>IF(Y33="","",LARGE($X$11:X32,1)+1)</f>
      </c>
      <c r="Y33" s="154">
        <f t="shared" si="8"/>
      </c>
      <c r="Z33" s="154">
        <f>IF(W33="","",IF(X33&lt;&gt;"","",LARGE($X$11:X33,1)))</f>
        <v>4</v>
      </c>
      <c r="AA33" s="155" t="str">
        <f t="shared" si="3"/>
        <v>Execução de Calçadas e Meio-Fios </v>
      </c>
      <c r="AB33" s="156">
        <f t="shared" si="12"/>
        <v>0</v>
      </c>
      <c r="AC33" s="157">
        <f t="shared" si="12"/>
        <v>0</v>
      </c>
      <c r="AD33" s="157">
        <f t="shared" si="12"/>
      </c>
      <c r="AE33" s="157">
        <f t="shared" si="12"/>
      </c>
      <c r="AF33" s="157">
        <f t="shared" si="12"/>
      </c>
      <c r="AG33" s="157">
        <f t="shared" si="12"/>
      </c>
      <c r="AH33" s="157">
        <f t="shared" si="12"/>
      </c>
      <c r="AI33" s="157">
        <f t="shared" si="12"/>
      </c>
      <c r="AJ33" s="158">
        <f t="shared" si="12"/>
      </c>
      <c r="AK33" s="159">
        <f t="shared" si="5"/>
        <v>0</v>
      </c>
      <c r="AL33" s="66">
        <f t="shared" si="9"/>
      </c>
      <c r="AM33" s="66"/>
    </row>
    <row r="34" spans="1:39" s="160" customFormat="1" ht="14.25" thickBot="1">
      <c r="A34" s="290" t="s">
        <v>84</v>
      </c>
      <c r="B34" s="355" t="s">
        <v>101</v>
      </c>
      <c r="C34" s="356"/>
      <c r="D34" s="357"/>
      <c r="E34" s="358" t="s">
        <v>189</v>
      </c>
      <c r="F34" s="357"/>
      <c r="G34" s="357"/>
      <c r="H34" s="372"/>
      <c r="I34" s="359"/>
      <c r="J34" s="360">
        <f>SUM(J35:J36)</f>
        <v>0</v>
      </c>
      <c r="K34" s="237">
        <f t="shared" si="7"/>
      </c>
      <c r="L34" s="369"/>
      <c r="M34" s="320"/>
      <c r="N34" s="137"/>
      <c r="O34" s="126"/>
      <c r="P34" s="127"/>
      <c r="Q34" s="151"/>
      <c r="R34" s="152"/>
      <c r="S34" s="152"/>
      <c r="T34" s="152"/>
      <c r="U34" s="322"/>
      <c r="V34" s="307"/>
      <c r="W34" s="153" t="s">
        <v>91</v>
      </c>
      <c r="X34" s="154">
        <f>IF(Y34="","",LARGE($X$11:X33,1)+1)</f>
        <v>5</v>
      </c>
      <c r="Y34" s="154" t="str">
        <f t="shared" si="8"/>
        <v>Execução de Sarjetas</v>
      </c>
      <c r="Z34" s="154">
        <f>IF(W34="","",IF(X34&lt;&gt;"","",LARGE($X$11:X34,1)))</f>
      </c>
      <c r="AA34" s="155">
        <f t="shared" si="3"/>
        <v>0</v>
      </c>
      <c r="AB34" s="156">
        <f t="shared" si="12"/>
      </c>
      <c r="AC34" s="157">
        <f t="shared" si="12"/>
      </c>
      <c r="AD34" s="157">
        <f t="shared" si="12"/>
      </c>
      <c r="AE34" s="157">
        <f t="shared" si="12"/>
      </c>
      <c r="AF34" s="157">
        <f t="shared" si="12"/>
      </c>
      <c r="AG34" s="157">
        <f t="shared" si="12"/>
      </c>
      <c r="AH34" s="157">
        <f t="shared" si="12"/>
      </c>
      <c r="AI34" s="157">
        <f t="shared" si="12"/>
      </c>
      <c r="AJ34" s="158">
        <f t="shared" si="12"/>
      </c>
      <c r="AK34" s="159">
        <f t="shared" si="5"/>
        <v>0</v>
      </c>
      <c r="AL34" s="66">
        <f t="shared" si="9"/>
      </c>
      <c r="AM34" s="66"/>
    </row>
    <row r="35" spans="1:39" s="160" customFormat="1" ht="34.5" thickBot="1">
      <c r="A35" s="290" t="s">
        <v>87</v>
      </c>
      <c r="B35" s="338" t="s">
        <v>102</v>
      </c>
      <c r="C35" s="335" t="s">
        <v>37</v>
      </c>
      <c r="D35" s="336" t="s">
        <v>190</v>
      </c>
      <c r="E35" s="337" t="s">
        <v>191</v>
      </c>
      <c r="F35" s="336" t="s">
        <v>22</v>
      </c>
      <c r="G35" s="336">
        <f>ROUND(SUM(M35:N35),2)</f>
        <v>867.91</v>
      </c>
      <c r="H35" s="373"/>
      <c r="I35" s="374">
        <f t="shared" si="4"/>
        <v>0</v>
      </c>
      <c r="J35" s="375">
        <f>AK35</f>
        <v>0</v>
      </c>
      <c r="K35" s="237">
        <f t="shared" si="7"/>
      </c>
      <c r="L35" s="369">
        <v>45.12</v>
      </c>
      <c r="M35" s="320">
        <v>413.27</v>
      </c>
      <c r="N35" s="137">
        <v>454.64</v>
      </c>
      <c r="O35" s="126"/>
      <c r="P35" s="127"/>
      <c r="Q35" s="151"/>
      <c r="R35" s="152"/>
      <c r="S35" s="152"/>
      <c r="T35" s="152"/>
      <c r="U35" s="322"/>
      <c r="V35" s="307">
        <v>6</v>
      </c>
      <c r="W35" s="153" t="s">
        <v>189</v>
      </c>
      <c r="X35" s="154">
        <f>IF(Y35="","",LARGE($X$11:X34,1)+1)</f>
      </c>
      <c r="Y35" s="154">
        <f t="shared" si="8"/>
      </c>
      <c r="Z35" s="154">
        <f>IF(W35="","",IF(X35&lt;&gt;"","",LARGE($X$11:X35,1)))</f>
        <v>5</v>
      </c>
      <c r="AA35" s="155" t="str">
        <f t="shared" si="3"/>
        <v>Execução de Sarjetas</v>
      </c>
      <c r="AB35" s="156">
        <f t="shared" si="12"/>
        <v>0</v>
      </c>
      <c r="AC35" s="157">
        <f t="shared" si="12"/>
        <v>0</v>
      </c>
      <c r="AD35" s="157">
        <f t="shared" si="12"/>
      </c>
      <c r="AE35" s="157">
        <f t="shared" si="12"/>
      </c>
      <c r="AF35" s="157">
        <f t="shared" si="12"/>
      </c>
      <c r="AG35" s="157">
        <f t="shared" si="12"/>
      </c>
      <c r="AH35" s="157">
        <f t="shared" si="12"/>
      </c>
      <c r="AI35" s="157">
        <f t="shared" si="12"/>
      </c>
      <c r="AJ35" s="158">
        <f t="shared" si="12"/>
      </c>
      <c r="AK35" s="159">
        <f t="shared" si="5"/>
        <v>0</v>
      </c>
      <c r="AL35" s="66">
        <f t="shared" si="9"/>
      </c>
      <c r="AM35" s="66"/>
    </row>
    <row r="36" spans="1:39" s="168" customFormat="1" ht="34.5" thickBot="1">
      <c r="A36" s="291" t="s">
        <v>87</v>
      </c>
      <c r="B36" s="338" t="s">
        <v>103</v>
      </c>
      <c r="C36" s="335" t="s">
        <v>37</v>
      </c>
      <c r="D36" s="336" t="s">
        <v>192</v>
      </c>
      <c r="E36" s="337" t="s">
        <v>193</v>
      </c>
      <c r="F36" s="336" t="s">
        <v>22</v>
      </c>
      <c r="G36" s="336">
        <f>ROUND(SUM(M36:N36),2)</f>
        <v>123.51</v>
      </c>
      <c r="H36" s="373"/>
      <c r="I36" s="374">
        <f t="shared" si="4"/>
        <v>0</v>
      </c>
      <c r="J36" s="375">
        <f>AK36</f>
        <v>0</v>
      </c>
      <c r="K36" s="289">
        <f t="shared" si="7"/>
      </c>
      <c r="L36" s="369">
        <v>23.79</v>
      </c>
      <c r="M36" s="320">
        <v>82.81</v>
      </c>
      <c r="N36" s="137">
        <v>40.7</v>
      </c>
      <c r="O36" s="139"/>
      <c r="P36" s="140"/>
      <c r="Q36" s="161"/>
      <c r="R36" s="162"/>
      <c r="S36" s="162"/>
      <c r="T36" s="162"/>
      <c r="U36" s="323"/>
      <c r="V36" s="307">
        <v>6</v>
      </c>
      <c r="W36" s="153" t="s">
        <v>189</v>
      </c>
      <c r="X36" s="163">
        <f>IF(Y36="","",LARGE($X$11:X35,1)+1)</f>
      </c>
      <c r="Y36" s="163">
        <f t="shared" si="8"/>
      </c>
      <c r="Z36" s="163">
        <f>IF(W36="","",IF(X36&lt;&gt;"","",LARGE($X$11:X36,1)))</f>
        <v>5</v>
      </c>
      <c r="AA36" s="164" t="str">
        <f t="shared" si="3"/>
        <v>Execução de Sarjetas</v>
      </c>
      <c r="AB36" s="156">
        <f t="shared" si="12"/>
        <v>0</v>
      </c>
      <c r="AC36" s="157">
        <f t="shared" si="12"/>
        <v>0</v>
      </c>
      <c r="AD36" s="165">
        <f t="shared" si="12"/>
      </c>
      <c r="AE36" s="165">
        <f t="shared" si="12"/>
      </c>
      <c r="AF36" s="165">
        <f t="shared" si="12"/>
      </c>
      <c r="AG36" s="165">
        <f t="shared" si="12"/>
      </c>
      <c r="AH36" s="165">
        <f t="shared" si="12"/>
      </c>
      <c r="AI36" s="165">
        <f t="shared" si="12"/>
      </c>
      <c r="AJ36" s="166">
        <f t="shared" si="12"/>
      </c>
      <c r="AK36" s="167">
        <f t="shared" si="5"/>
        <v>0</v>
      </c>
      <c r="AL36" s="138">
        <f t="shared" si="9"/>
      </c>
      <c r="AM36" s="138"/>
    </row>
    <row r="37" spans="1:39" s="160" customFormat="1" ht="14.25" thickBot="1">
      <c r="A37" s="290" t="s">
        <v>84</v>
      </c>
      <c r="B37" s="355" t="s">
        <v>104</v>
      </c>
      <c r="C37" s="356"/>
      <c r="D37" s="357"/>
      <c r="E37" s="358" t="s">
        <v>194</v>
      </c>
      <c r="F37" s="357"/>
      <c r="G37" s="357"/>
      <c r="H37" s="372"/>
      <c r="I37" s="359"/>
      <c r="J37" s="360">
        <f>SUM(J38:J39)</f>
        <v>0</v>
      </c>
      <c r="K37" s="237">
        <f t="shared" si="7"/>
      </c>
      <c r="L37" s="369"/>
      <c r="M37" s="320"/>
      <c r="N37" s="137"/>
      <c r="O37" s="126"/>
      <c r="P37" s="127"/>
      <c r="Q37" s="151"/>
      <c r="R37" s="152"/>
      <c r="S37" s="152"/>
      <c r="T37" s="152"/>
      <c r="U37" s="322"/>
      <c r="V37" s="307"/>
      <c r="W37" s="153" t="s">
        <v>91</v>
      </c>
      <c r="X37" s="154">
        <f>IF(Y37="","",LARGE($X$11:X36,1)+1)</f>
        <v>6</v>
      </c>
      <c r="Y37" s="154" t="str">
        <f t="shared" si="8"/>
        <v>Adequação de Pv's</v>
      </c>
      <c r="Z37" s="154">
        <f>IF(W37="","",IF(X37&lt;&gt;"","",LARGE($X$11:X37,1)))</f>
      </c>
      <c r="AA37" s="155">
        <f t="shared" si="3"/>
        <v>0</v>
      </c>
      <c r="AB37" s="156">
        <f t="shared" si="12"/>
      </c>
      <c r="AC37" s="157">
        <f t="shared" si="12"/>
      </c>
      <c r="AD37" s="157">
        <f t="shared" si="12"/>
      </c>
      <c r="AE37" s="157">
        <f t="shared" si="12"/>
      </c>
      <c r="AF37" s="157">
        <f t="shared" si="12"/>
      </c>
      <c r="AG37" s="157">
        <f t="shared" si="12"/>
      </c>
      <c r="AH37" s="157">
        <f t="shared" si="12"/>
      </c>
      <c r="AI37" s="157">
        <f t="shared" si="12"/>
      </c>
      <c r="AJ37" s="158">
        <f t="shared" si="12"/>
      </c>
      <c r="AK37" s="159">
        <f t="shared" si="5"/>
        <v>0</v>
      </c>
      <c r="AL37" s="66">
        <f t="shared" si="9"/>
      </c>
      <c r="AM37" s="66"/>
    </row>
    <row r="38" spans="1:39" s="160" customFormat="1" ht="23.25" thickBot="1">
      <c r="A38" s="290" t="s">
        <v>87</v>
      </c>
      <c r="B38" s="339" t="s">
        <v>105</v>
      </c>
      <c r="C38" s="340" t="s">
        <v>26</v>
      </c>
      <c r="D38" s="340" t="s">
        <v>195</v>
      </c>
      <c r="E38" s="337" t="s">
        <v>196</v>
      </c>
      <c r="F38" s="336" t="s">
        <v>168</v>
      </c>
      <c r="G38" s="336">
        <f>ROUND(SUM(M38:N38),2)</f>
        <v>2</v>
      </c>
      <c r="H38" s="373"/>
      <c r="I38" s="374">
        <f t="shared" si="4"/>
        <v>0</v>
      </c>
      <c r="J38" s="375">
        <f>AK38</f>
        <v>0</v>
      </c>
      <c r="K38" s="237">
        <f t="shared" si="7"/>
      </c>
      <c r="L38" s="369">
        <v>205.68</v>
      </c>
      <c r="M38" s="320">
        <v>2</v>
      </c>
      <c r="N38" s="137"/>
      <c r="O38" s="126"/>
      <c r="P38" s="127"/>
      <c r="Q38" s="116"/>
      <c r="R38" s="117"/>
      <c r="S38" s="117"/>
      <c r="T38" s="117"/>
      <c r="U38" s="317"/>
      <c r="V38" s="307">
        <v>7</v>
      </c>
      <c r="W38" s="153" t="s">
        <v>194</v>
      </c>
      <c r="X38" s="119">
        <f>IF(Y38="","",LARGE($X$11:X19,1)+1)</f>
      </c>
      <c r="Y38" s="119">
        <f t="shared" si="8"/>
      </c>
      <c r="Z38" s="119">
        <f>IF(W38="","",IF(X38&lt;&gt;"","",LARGE($X$11:X38,1)))</f>
        <v>6</v>
      </c>
      <c r="AA38" s="120" t="str">
        <f t="shared" si="3"/>
        <v>Adequação de Pv's</v>
      </c>
      <c r="AB38" s="121">
        <f t="shared" si="12"/>
        <v>0</v>
      </c>
      <c r="AC38" s="122">
        <f t="shared" si="12"/>
      </c>
      <c r="AD38" s="122">
        <f t="shared" si="12"/>
      </c>
      <c r="AE38" s="122">
        <f t="shared" si="12"/>
      </c>
      <c r="AF38" s="122">
        <f t="shared" si="12"/>
      </c>
      <c r="AG38" s="122">
        <f t="shared" si="12"/>
      </c>
      <c r="AH38" s="122">
        <f t="shared" si="12"/>
      </c>
      <c r="AI38" s="122">
        <f t="shared" si="12"/>
      </c>
      <c r="AJ38" s="169">
        <f t="shared" si="12"/>
      </c>
      <c r="AK38" s="170">
        <f t="shared" si="5"/>
        <v>0</v>
      </c>
      <c r="AM38" s="66"/>
    </row>
    <row r="39" spans="1:39" s="160" customFormat="1" ht="14.25" thickBot="1">
      <c r="A39" s="290" t="s">
        <v>87</v>
      </c>
      <c r="B39" s="339" t="s">
        <v>106</v>
      </c>
      <c r="C39" s="340" t="s">
        <v>51</v>
      </c>
      <c r="D39" s="340" t="s">
        <v>137</v>
      </c>
      <c r="E39" s="337" t="s">
        <v>138</v>
      </c>
      <c r="F39" s="336" t="s">
        <v>40</v>
      </c>
      <c r="G39" s="336">
        <f>ROUND(SUM(M39:N39),2)</f>
        <v>2</v>
      </c>
      <c r="H39" s="373"/>
      <c r="I39" s="374">
        <f t="shared" si="4"/>
        <v>0</v>
      </c>
      <c r="J39" s="375">
        <f>AK39</f>
        <v>0</v>
      </c>
      <c r="K39" s="237">
        <f t="shared" si="7"/>
      </c>
      <c r="L39" s="369">
        <v>326.58</v>
      </c>
      <c r="M39" s="320">
        <v>2</v>
      </c>
      <c r="N39" s="137"/>
      <c r="O39" s="126"/>
      <c r="P39" s="127"/>
      <c r="Q39" s="128"/>
      <c r="R39" s="126"/>
      <c r="S39" s="126"/>
      <c r="T39" s="126"/>
      <c r="U39" s="319"/>
      <c r="V39" s="307">
        <v>7</v>
      </c>
      <c r="W39" s="153" t="s">
        <v>194</v>
      </c>
      <c r="X39" s="130">
        <f>IF(Y39="","",LARGE($X$11:X38,1)+1)</f>
      </c>
      <c r="Y39" s="130">
        <f t="shared" si="8"/>
      </c>
      <c r="Z39" s="130">
        <f>IF(W39="","",IF(X39&lt;&gt;"","",LARGE($X$11:X39,1)))</f>
        <v>6</v>
      </c>
      <c r="AA39" s="131" t="str">
        <f t="shared" si="3"/>
        <v>Adequação de Pv's</v>
      </c>
      <c r="AB39" s="132">
        <f t="shared" si="12"/>
        <v>0</v>
      </c>
      <c r="AC39" s="133">
        <f t="shared" si="12"/>
      </c>
      <c r="AD39" s="133">
        <f t="shared" si="12"/>
      </c>
      <c r="AE39" s="133">
        <f t="shared" si="12"/>
      </c>
      <c r="AF39" s="133">
        <f t="shared" si="12"/>
      </c>
      <c r="AG39" s="133">
        <f t="shared" si="12"/>
      </c>
      <c r="AH39" s="133">
        <f t="shared" si="12"/>
      </c>
      <c r="AI39" s="133">
        <f t="shared" si="12"/>
      </c>
      <c r="AJ39" s="149">
        <f t="shared" si="12"/>
      </c>
      <c r="AK39" s="150">
        <f t="shared" si="5"/>
        <v>0</v>
      </c>
      <c r="AM39" s="66"/>
    </row>
    <row r="40" spans="1:39" s="160" customFormat="1" ht="14.25" thickBot="1">
      <c r="A40" s="290" t="s">
        <v>84</v>
      </c>
      <c r="B40" s="361" t="s">
        <v>107</v>
      </c>
      <c r="C40" s="362"/>
      <c r="D40" s="362"/>
      <c r="E40" s="358" t="s">
        <v>197</v>
      </c>
      <c r="F40" s="357"/>
      <c r="G40" s="357"/>
      <c r="H40" s="372"/>
      <c r="I40" s="359"/>
      <c r="J40" s="360">
        <f>SUM(J41:J47)</f>
        <v>0</v>
      </c>
      <c r="K40" s="237">
        <f t="shared" si="7"/>
      </c>
      <c r="L40" s="369"/>
      <c r="M40" s="320"/>
      <c r="N40" s="137"/>
      <c r="O40" s="126"/>
      <c r="P40" s="127"/>
      <c r="Q40" s="128"/>
      <c r="R40" s="126"/>
      <c r="S40" s="126"/>
      <c r="T40" s="126"/>
      <c r="U40" s="319"/>
      <c r="V40" s="307"/>
      <c r="W40" s="153" t="s">
        <v>91</v>
      </c>
      <c r="X40" s="130">
        <f>IF(Y40="","",LARGE($X$11:X39,1)+1)</f>
        <v>7</v>
      </c>
      <c r="Y40" s="130" t="str">
        <f t="shared" si="8"/>
        <v>Pavimentação em CBUQ</v>
      </c>
      <c r="Z40" s="130">
        <f>IF(W40="","",IF(X40&lt;&gt;"","",LARGE($X$11:X40,1)))</f>
      </c>
      <c r="AA40" s="131">
        <f t="shared" si="3"/>
        <v>0</v>
      </c>
      <c r="AB40" s="132">
        <f t="shared" si="12"/>
      </c>
      <c r="AC40" s="133">
        <f t="shared" si="12"/>
      </c>
      <c r="AD40" s="133">
        <f t="shared" si="12"/>
      </c>
      <c r="AE40" s="133">
        <f t="shared" si="12"/>
      </c>
      <c r="AF40" s="133">
        <f t="shared" si="12"/>
      </c>
      <c r="AG40" s="133">
        <f t="shared" si="12"/>
      </c>
      <c r="AH40" s="133">
        <f t="shared" si="12"/>
      </c>
      <c r="AI40" s="133">
        <f t="shared" si="12"/>
      </c>
      <c r="AJ40" s="149">
        <f t="shared" si="12"/>
      </c>
      <c r="AK40" s="150">
        <f t="shared" si="5"/>
        <v>0</v>
      </c>
      <c r="AM40" s="66"/>
    </row>
    <row r="41" spans="1:39" s="168" customFormat="1" ht="23.25" thickBot="1">
      <c r="A41" s="291" t="s">
        <v>87</v>
      </c>
      <c r="B41" s="339" t="s">
        <v>108</v>
      </c>
      <c r="C41" s="340" t="s">
        <v>26</v>
      </c>
      <c r="D41" s="340" t="s">
        <v>198</v>
      </c>
      <c r="E41" s="337" t="s">
        <v>199</v>
      </c>
      <c r="F41" s="336" t="s">
        <v>168</v>
      </c>
      <c r="G41" s="336">
        <f aca="true" t="shared" si="13" ref="G41:G47">ROUND(SUM(M41:N41),2)</f>
        <v>2954.29</v>
      </c>
      <c r="H41" s="373"/>
      <c r="I41" s="374">
        <f t="shared" si="4"/>
        <v>0</v>
      </c>
      <c r="J41" s="375">
        <f aca="true" t="shared" si="14" ref="J41:J47">AK41</f>
        <v>0</v>
      </c>
      <c r="K41" s="289">
        <f t="shared" si="7"/>
      </c>
      <c r="L41" s="369">
        <v>4.71</v>
      </c>
      <c r="M41" s="320">
        <v>1500.79</v>
      </c>
      <c r="N41" s="137">
        <v>1453.5</v>
      </c>
      <c r="O41" s="139"/>
      <c r="P41" s="140"/>
      <c r="Q41" s="141"/>
      <c r="R41" s="139"/>
      <c r="S41" s="139"/>
      <c r="T41" s="139"/>
      <c r="U41" s="321"/>
      <c r="V41" s="307">
        <v>8</v>
      </c>
      <c r="W41" s="153" t="s">
        <v>197</v>
      </c>
      <c r="X41" s="143">
        <f>IF(Y41="","",LARGE($X$11:X40,1)+1)</f>
      </c>
      <c r="Y41" s="143">
        <f t="shared" si="8"/>
      </c>
      <c r="Z41" s="143">
        <f>IF(W41="","",IF(X41&lt;&gt;"","",LARGE($X$11:X41,1)))</f>
        <v>7</v>
      </c>
      <c r="AA41" s="144" t="str">
        <f t="shared" si="3"/>
        <v>Pavimentação em CBUQ</v>
      </c>
      <c r="AB41" s="132">
        <f t="shared" si="12"/>
        <v>0</v>
      </c>
      <c r="AC41" s="133">
        <f t="shared" si="12"/>
        <v>0</v>
      </c>
      <c r="AD41" s="145">
        <f t="shared" si="12"/>
      </c>
      <c r="AE41" s="145">
        <f t="shared" si="12"/>
      </c>
      <c r="AF41" s="145">
        <f t="shared" si="12"/>
      </c>
      <c r="AG41" s="145">
        <f t="shared" si="12"/>
      </c>
      <c r="AH41" s="145">
        <f t="shared" si="12"/>
      </c>
      <c r="AI41" s="145">
        <f t="shared" si="12"/>
      </c>
      <c r="AJ41" s="146">
        <f t="shared" si="12"/>
      </c>
      <c r="AK41" s="147">
        <f t="shared" si="5"/>
        <v>0</v>
      </c>
      <c r="AM41" s="138"/>
    </row>
    <row r="42" spans="1:39" s="160" customFormat="1" ht="34.5" thickBot="1">
      <c r="A42" s="290" t="s">
        <v>87</v>
      </c>
      <c r="B42" s="339" t="s">
        <v>109</v>
      </c>
      <c r="C42" s="340" t="s">
        <v>33</v>
      </c>
      <c r="D42" s="340" t="s">
        <v>200</v>
      </c>
      <c r="E42" s="337" t="s">
        <v>201</v>
      </c>
      <c r="F42" s="336" t="s">
        <v>24</v>
      </c>
      <c r="G42" s="336">
        <f t="shared" si="13"/>
        <v>88.63</v>
      </c>
      <c r="H42" s="373"/>
      <c r="I42" s="374">
        <f t="shared" si="4"/>
        <v>0</v>
      </c>
      <c r="J42" s="375">
        <f t="shared" si="14"/>
        <v>0</v>
      </c>
      <c r="K42" s="237">
        <f t="shared" si="7"/>
      </c>
      <c r="L42" s="369">
        <v>1808.05</v>
      </c>
      <c r="M42" s="320">
        <v>45.0237</v>
      </c>
      <c r="N42" s="137">
        <v>43.605</v>
      </c>
      <c r="O42" s="126"/>
      <c r="P42" s="127"/>
      <c r="Q42" s="128"/>
      <c r="R42" s="126"/>
      <c r="S42" s="126"/>
      <c r="T42" s="126"/>
      <c r="U42" s="319"/>
      <c r="V42" s="307">
        <v>8</v>
      </c>
      <c r="W42" s="153" t="s">
        <v>197</v>
      </c>
      <c r="X42" s="130">
        <f>IF(Y42="","",LARGE($X$11:X41,1)+1)</f>
      </c>
      <c r="Y42" s="130">
        <f t="shared" si="8"/>
      </c>
      <c r="Z42" s="130">
        <f>IF(W42="","",IF(X42&lt;&gt;"","",LARGE($X$11:X42,1)))</f>
        <v>7</v>
      </c>
      <c r="AA42" s="131" t="str">
        <f t="shared" si="3"/>
        <v>Pavimentação em CBUQ</v>
      </c>
      <c r="AB42" s="132">
        <f t="shared" si="12"/>
        <v>0</v>
      </c>
      <c r="AC42" s="133">
        <f t="shared" si="12"/>
        <v>0</v>
      </c>
      <c r="AD42" s="133">
        <f t="shared" si="12"/>
      </c>
      <c r="AE42" s="133">
        <f t="shared" si="12"/>
      </c>
      <c r="AF42" s="133">
        <f t="shared" si="12"/>
      </c>
      <c r="AG42" s="133">
        <f t="shared" si="12"/>
      </c>
      <c r="AH42" s="133">
        <f t="shared" si="12"/>
      </c>
      <c r="AI42" s="133">
        <f t="shared" si="12"/>
      </c>
      <c r="AJ42" s="149">
        <f t="shared" si="12"/>
      </c>
      <c r="AK42" s="150">
        <f t="shared" si="5"/>
        <v>0</v>
      </c>
      <c r="AM42" s="66"/>
    </row>
    <row r="43" spans="1:39" s="160" customFormat="1" ht="23.25" thickBot="1">
      <c r="A43" s="290" t="s">
        <v>87</v>
      </c>
      <c r="B43" s="339" t="s">
        <v>110</v>
      </c>
      <c r="C43" s="340" t="s">
        <v>33</v>
      </c>
      <c r="D43" s="340" t="s">
        <v>202</v>
      </c>
      <c r="E43" s="337" t="s">
        <v>203</v>
      </c>
      <c r="F43" s="336" t="s">
        <v>23</v>
      </c>
      <c r="G43" s="336">
        <f t="shared" si="13"/>
        <v>2954.29</v>
      </c>
      <c r="H43" s="373"/>
      <c r="I43" s="374">
        <f t="shared" si="4"/>
        <v>0</v>
      </c>
      <c r="J43" s="375">
        <f t="shared" si="14"/>
        <v>0</v>
      </c>
      <c r="K43" s="237">
        <f t="shared" si="7"/>
      </c>
      <c r="L43" s="369">
        <v>3.37</v>
      </c>
      <c r="M43" s="320">
        <v>1500.79</v>
      </c>
      <c r="N43" s="137">
        <v>1453.5</v>
      </c>
      <c r="O43" s="126"/>
      <c r="P43" s="127"/>
      <c r="Q43" s="128"/>
      <c r="R43" s="126"/>
      <c r="S43" s="126"/>
      <c r="T43" s="126"/>
      <c r="U43" s="319"/>
      <c r="V43" s="307">
        <v>8</v>
      </c>
      <c r="W43" s="153" t="s">
        <v>197</v>
      </c>
      <c r="X43" s="130">
        <f>IF(Y43="","",LARGE($X$11:X42,1)+1)</f>
      </c>
      <c r="Y43" s="130">
        <f t="shared" si="8"/>
      </c>
      <c r="Z43" s="130">
        <f>IF(W43="","",IF(X43&lt;&gt;"","",LARGE($X$11:X43,1)))</f>
        <v>7</v>
      </c>
      <c r="AA43" s="131" t="str">
        <f t="shared" si="3"/>
        <v>Pavimentação em CBUQ</v>
      </c>
      <c r="AB43" s="132">
        <f t="shared" si="12"/>
        <v>0</v>
      </c>
      <c r="AC43" s="133">
        <f t="shared" si="12"/>
        <v>0</v>
      </c>
      <c r="AD43" s="133">
        <f t="shared" si="12"/>
      </c>
      <c r="AE43" s="133">
        <f t="shared" si="12"/>
      </c>
      <c r="AF43" s="133">
        <f t="shared" si="12"/>
      </c>
      <c r="AG43" s="133">
        <f t="shared" si="12"/>
      </c>
      <c r="AH43" s="133">
        <f t="shared" si="12"/>
      </c>
      <c r="AI43" s="133">
        <f t="shared" si="12"/>
      </c>
      <c r="AJ43" s="149">
        <f t="shared" si="12"/>
      </c>
      <c r="AK43" s="150">
        <f t="shared" si="5"/>
        <v>0</v>
      </c>
      <c r="AM43" s="66"/>
    </row>
    <row r="44" spans="1:39" s="160" customFormat="1" ht="34.5" thickBot="1">
      <c r="A44" s="290" t="s">
        <v>87</v>
      </c>
      <c r="B44" s="339" t="s">
        <v>111</v>
      </c>
      <c r="C44" s="340" t="s">
        <v>33</v>
      </c>
      <c r="D44" s="340" t="s">
        <v>204</v>
      </c>
      <c r="E44" s="337" t="s">
        <v>205</v>
      </c>
      <c r="F44" s="336" t="s">
        <v>24</v>
      </c>
      <c r="G44" s="336">
        <f t="shared" si="13"/>
        <v>88.63</v>
      </c>
      <c r="H44" s="373"/>
      <c r="I44" s="374">
        <f t="shared" si="4"/>
        <v>0</v>
      </c>
      <c r="J44" s="375">
        <f t="shared" si="14"/>
        <v>0</v>
      </c>
      <c r="K44" s="237">
        <f t="shared" si="7"/>
      </c>
      <c r="L44" s="369">
        <v>2085.95</v>
      </c>
      <c r="M44" s="320">
        <v>45.0237</v>
      </c>
      <c r="N44" s="137">
        <v>43.605</v>
      </c>
      <c r="O44" s="126"/>
      <c r="P44" s="127"/>
      <c r="Q44" s="128"/>
      <c r="R44" s="126"/>
      <c r="S44" s="126"/>
      <c r="T44" s="126"/>
      <c r="U44" s="319"/>
      <c r="V44" s="307">
        <v>8</v>
      </c>
      <c r="W44" s="153" t="s">
        <v>197</v>
      </c>
      <c r="X44" s="130">
        <f>IF(Y44="","",LARGE($X$11:X43,1)+1)</f>
      </c>
      <c r="Y44" s="130">
        <f t="shared" si="8"/>
      </c>
      <c r="Z44" s="130">
        <f>IF(W44="","",IF(X44&lt;&gt;"","",LARGE($X$11:X44,1)))</f>
        <v>7</v>
      </c>
      <c r="AA44" s="131" t="str">
        <f t="shared" si="3"/>
        <v>Pavimentação em CBUQ</v>
      </c>
      <c r="AB44" s="132">
        <f t="shared" si="12"/>
        <v>0</v>
      </c>
      <c r="AC44" s="133">
        <f t="shared" si="12"/>
        <v>0</v>
      </c>
      <c r="AD44" s="133">
        <f t="shared" si="12"/>
      </c>
      <c r="AE44" s="133">
        <f t="shared" si="12"/>
      </c>
      <c r="AF44" s="133">
        <f t="shared" si="12"/>
      </c>
      <c r="AG44" s="133">
        <f t="shared" si="12"/>
      </c>
      <c r="AH44" s="133">
        <f t="shared" si="12"/>
      </c>
      <c r="AI44" s="133">
        <f t="shared" si="12"/>
      </c>
      <c r="AJ44" s="149">
        <f t="shared" si="12"/>
      </c>
      <c r="AK44" s="150">
        <f t="shared" si="5"/>
        <v>0</v>
      </c>
      <c r="AM44" s="66"/>
    </row>
    <row r="45" spans="1:39" s="160" customFormat="1" ht="45.75" thickBot="1">
      <c r="A45" s="290" t="s">
        <v>87</v>
      </c>
      <c r="B45" s="338" t="s">
        <v>112</v>
      </c>
      <c r="C45" s="335" t="s">
        <v>33</v>
      </c>
      <c r="D45" s="336" t="s">
        <v>206</v>
      </c>
      <c r="E45" s="337" t="s">
        <v>207</v>
      </c>
      <c r="F45" s="336" t="s">
        <v>208</v>
      </c>
      <c r="G45" s="336">
        <f t="shared" si="13"/>
        <v>150.67</v>
      </c>
      <c r="H45" s="373"/>
      <c r="I45" s="374">
        <f t="shared" si="4"/>
        <v>0</v>
      </c>
      <c r="J45" s="375">
        <f t="shared" si="14"/>
        <v>0</v>
      </c>
      <c r="K45" s="237">
        <f t="shared" si="7"/>
      </c>
      <c r="L45" s="369">
        <v>1.81</v>
      </c>
      <c r="M45" s="320">
        <v>76.54029</v>
      </c>
      <c r="N45" s="137">
        <v>74.1285</v>
      </c>
      <c r="O45" s="126"/>
      <c r="P45" s="127"/>
      <c r="Q45" s="151"/>
      <c r="R45" s="152"/>
      <c r="S45" s="152"/>
      <c r="T45" s="152"/>
      <c r="U45" s="322"/>
      <c r="V45" s="307">
        <v>8</v>
      </c>
      <c r="W45" s="153" t="s">
        <v>197</v>
      </c>
      <c r="X45" s="154">
        <f>IF(Y45="","",LARGE($X$11:X27,1)+1)</f>
      </c>
      <c r="Y45" s="154">
        <f t="shared" si="8"/>
      </c>
      <c r="Z45" s="154">
        <f>IF(W45="","",IF(X45&lt;&gt;"","",LARGE($X$11:X45,1)))</f>
        <v>7</v>
      </c>
      <c r="AA45" s="155" t="str">
        <f t="shared" si="3"/>
        <v>Pavimentação em CBUQ</v>
      </c>
      <c r="AB45" s="156">
        <f t="shared" si="12"/>
        <v>0</v>
      </c>
      <c r="AC45" s="157">
        <f t="shared" si="12"/>
        <v>0</v>
      </c>
      <c r="AD45" s="157">
        <f t="shared" si="12"/>
      </c>
      <c r="AE45" s="157">
        <f t="shared" si="12"/>
      </c>
      <c r="AF45" s="157">
        <f t="shared" si="12"/>
      </c>
      <c r="AG45" s="157">
        <f t="shared" si="12"/>
      </c>
      <c r="AH45" s="157">
        <f t="shared" si="12"/>
      </c>
      <c r="AI45" s="157">
        <f t="shared" si="12"/>
      </c>
      <c r="AJ45" s="158">
        <f t="shared" si="12"/>
      </c>
      <c r="AK45" s="159">
        <f t="shared" si="5"/>
        <v>0</v>
      </c>
      <c r="AL45" s="66">
        <f>IF(I45&gt;L45,"Valor unitário acima da referência","")</f>
      </c>
      <c r="AM45" s="66"/>
    </row>
    <row r="46" spans="1:39" s="160" customFormat="1" ht="45.75" thickBot="1">
      <c r="A46" s="290" t="s">
        <v>87</v>
      </c>
      <c r="B46" s="338" t="s">
        <v>127</v>
      </c>
      <c r="C46" s="335" t="s">
        <v>33</v>
      </c>
      <c r="D46" s="336" t="s">
        <v>209</v>
      </c>
      <c r="E46" s="337" t="s">
        <v>210</v>
      </c>
      <c r="F46" s="336" t="s">
        <v>208</v>
      </c>
      <c r="G46" s="336">
        <f t="shared" si="13"/>
        <v>1195.31</v>
      </c>
      <c r="H46" s="373"/>
      <c r="I46" s="374">
        <f t="shared" si="4"/>
        <v>0</v>
      </c>
      <c r="J46" s="375">
        <f t="shared" si="14"/>
        <v>0</v>
      </c>
      <c r="K46" s="237">
        <f t="shared" si="7"/>
      </c>
      <c r="L46" s="369">
        <v>0.71</v>
      </c>
      <c r="M46" s="320">
        <v>607.2196339999999</v>
      </c>
      <c r="N46" s="137">
        <v>588.0861</v>
      </c>
      <c r="O46" s="126"/>
      <c r="P46" s="127"/>
      <c r="Q46" s="151"/>
      <c r="R46" s="152"/>
      <c r="S46" s="152"/>
      <c r="T46" s="152"/>
      <c r="U46" s="322"/>
      <c r="V46" s="307">
        <v>8</v>
      </c>
      <c r="W46" s="153" t="s">
        <v>197</v>
      </c>
      <c r="X46" s="154">
        <f>IF(Y46="","",LARGE($X$11:X45,1)+1)</f>
      </c>
      <c r="Y46" s="154">
        <f t="shared" si="8"/>
      </c>
      <c r="Z46" s="154">
        <f>IF(W46="","",IF(X46&lt;&gt;"","",LARGE($X$11:X46,1)))</f>
        <v>7</v>
      </c>
      <c r="AA46" s="155" t="str">
        <f t="shared" si="3"/>
        <v>Pavimentação em CBUQ</v>
      </c>
      <c r="AB46" s="156">
        <f t="shared" si="12"/>
        <v>0</v>
      </c>
      <c r="AC46" s="157">
        <f t="shared" si="12"/>
        <v>0</v>
      </c>
      <c r="AD46" s="157">
        <f t="shared" si="12"/>
      </c>
      <c r="AE46" s="157">
        <f t="shared" si="12"/>
      </c>
      <c r="AF46" s="157">
        <f t="shared" si="12"/>
      </c>
      <c r="AG46" s="157">
        <f t="shared" si="12"/>
      </c>
      <c r="AH46" s="157">
        <f t="shared" si="12"/>
      </c>
      <c r="AI46" s="157">
        <f t="shared" si="12"/>
      </c>
      <c r="AJ46" s="158">
        <f t="shared" si="12"/>
      </c>
      <c r="AK46" s="159">
        <f t="shared" si="5"/>
        <v>0</v>
      </c>
      <c r="AL46" s="66">
        <f>IF(I46&gt;L46,"Valor unitário acima da referência","")</f>
      </c>
      <c r="AM46" s="66"/>
    </row>
    <row r="47" spans="1:39" s="160" customFormat="1" ht="34.5" thickBot="1">
      <c r="A47" s="290" t="s">
        <v>87</v>
      </c>
      <c r="B47" s="339" t="s">
        <v>128</v>
      </c>
      <c r="C47" s="340" t="s">
        <v>33</v>
      </c>
      <c r="D47" s="340" t="s">
        <v>38</v>
      </c>
      <c r="E47" s="337" t="s">
        <v>39</v>
      </c>
      <c r="F47" s="336" t="s">
        <v>25</v>
      </c>
      <c r="G47" s="336">
        <f t="shared" si="13"/>
        <v>2020.73</v>
      </c>
      <c r="H47" s="376">
        <f>H27</f>
        <v>0</v>
      </c>
      <c r="I47" s="374">
        <f t="shared" si="4"/>
        <v>0</v>
      </c>
      <c r="J47" s="375">
        <f t="shared" si="14"/>
        <v>0</v>
      </c>
      <c r="K47" s="237">
        <f t="shared" si="7"/>
      </c>
      <c r="L47" s="369">
        <v>2.27</v>
      </c>
      <c r="M47" s="320">
        <v>1026.54036</v>
      </c>
      <c r="N47" s="137">
        <v>994.194</v>
      </c>
      <c r="O47" s="126"/>
      <c r="P47" s="127"/>
      <c r="Q47" s="116"/>
      <c r="R47" s="117"/>
      <c r="S47" s="117"/>
      <c r="T47" s="117"/>
      <c r="U47" s="317"/>
      <c r="V47" s="307">
        <v>8</v>
      </c>
      <c r="W47" s="153" t="s">
        <v>197</v>
      </c>
      <c r="X47" s="119">
        <f>IF(Y47="","",LARGE($X$11:X20,1)+1)</f>
      </c>
      <c r="Y47" s="119">
        <f t="shared" si="8"/>
      </c>
      <c r="Z47" s="119">
        <f>IF(W47="","",IF(X47&lt;&gt;"","",LARGE($X$11:X47,1)))</f>
        <v>7</v>
      </c>
      <c r="AA47" s="120" t="str">
        <f t="shared" si="3"/>
        <v>Pavimentação em CBUQ</v>
      </c>
      <c r="AB47" s="121">
        <f t="shared" si="12"/>
        <v>0</v>
      </c>
      <c r="AC47" s="122">
        <f t="shared" si="12"/>
        <v>0</v>
      </c>
      <c r="AD47" s="122">
        <f t="shared" si="12"/>
      </c>
      <c r="AE47" s="122">
        <f t="shared" si="12"/>
      </c>
      <c r="AF47" s="122">
        <f t="shared" si="12"/>
      </c>
      <c r="AG47" s="122">
        <f t="shared" si="12"/>
      </c>
      <c r="AH47" s="122">
        <f t="shared" si="12"/>
      </c>
      <c r="AI47" s="122">
        <f t="shared" si="12"/>
      </c>
      <c r="AJ47" s="169">
        <f t="shared" si="12"/>
      </c>
      <c r="AK47" s="170">
        <f t="shared" si="5"/>
        <v>0</v>
      </c>
      <c r="AM47" s="66"/>
    </row>
    <row r="48" spans="1:39" s="160" customFormat="1" ht="14.25" thickBot="1">
      <c r="A48" s="290" t="s">
        <v>84</v>
      </c>
      <c r="B48" s="361" t="s">
        <v>129</v>
      </c>
      <c r="C48" s="362"/>
      <c r="D48" s="362"/>
      <c r="E48" s="358" t="s">
        <v>211</v>
      </c>
      <c r="F48" s="357"/>
      <c r="G48" s="357"/>
      <c r="H48" s="372"/>
      <c r="I48" s="359"/>
      <c r="J48" s="360">
        <f>SUM(J49:J56)</f>
        <v>0</v>
      </c>
      <c r="K48" s="237">
        <f t="shared" si="7"/>
      </c>
      <c r="L48" s="369"/>
      <c r="M48" s="320"/>
      <c r="N48" s="137"/>
      <c r="O48" s="126"/>
      <c r="P48" s="127"/>
      <c r="Q48" s="128"/>
      <c r="R48" s="126"/>
      <c r="S48" s="126"/>
      <c r="T48" s="126"/>
      <c r="U48" s="319"/>
      <c r="V48" s="307"/>
      <c r="W48" s="153" t="s">
        <v>91</v>
      </c>
      <c r="X48" s="130">
        <f>IF(Y48="","",LARGE($X$11:X47,1)+1)</f>
        <v>8</v>
      </c>
      <c r="Y48" s="130" t="str">
        <f t="shared" si="8"/>
        <v>Sinalização Vertical e Horizontal</v>
      </c>
      <c r="Z48" s="130">
        <f>IF(W48="","",IF(X48&lt;&gt;"","",LARGE($X$11:X48,1)))</f>
      </c>
      <c r="AA48" s="131">
        <f t="shared" si="3"/>
        <v>0</v>
      </c>
      <c r="AB48" s="132">
        <f t="shared" si="12"/>
      </c>
      <c r="AC48" s="133">
        <f t="shared" si="12"/>
      </c>
      <c r="AD48" s="133">
        <f t="shared" si="12"/>
      </c>
      <c r="AE48" s="133">
        <f t="shared" si="12"/>
      </c>
      <c r="AF48" s="133">
        <f t="shared" si="12"/>
      </c>
      <c r="AG48" s="133">
        <f t="shared" si="12"/>
      </c>
      <c r="AH48" s="133">
        <f t="shared" si="12"/>
      </c>
      <c r="AI48" s="133">
        <f t="shared" si="12"/>
      </c>
      <c r="AJ48" s="149">
        <f t="shared" si="12"/>
      </c>
      <c r="AK48" s="150">
        <f t="shared" si="5"/>
        <v>0</v>
      </c>
      <c r="AM48" s="66"/>
    </row>
    <row r="49" spans="1:39" s="160" customFormat="1" ht="23.25" thickBot="1">
      <c r="A49" s="290" t="s">
        <v>87</v>
      </c>
      <c r="B49" s="339" t="s">
        <v>130</v>
      </c>
      <c r="C49" s="340" t="s">
        <v>37</v>
      </c>
      <c r="D49" s="340" t="s">
        <v>131</v>
      </c>
      <c r="E49" s="337" t="s">
        <v>212</v>
      </c>
      <c r="F49" s="336" t="s">
        <v>2</v>
      </c>
      <c r="G49" s="336">
        <f aca="true" t="shared" si="15" ref="G49:G56">ROUND(SUM(M49:N49),2)</f>
        <v>2</v>
      </c>
      <c r="H49" s="373"/>
      <c r="I49" s="374">
        <f t="shared" si="4"/>
        <v>0</v>
      </c>
      <c r="J49" s="375">
        <f aca="true" t="shared" si="16" ref="J49:J56">AK49</f>
        <v>0</v>
      </c>
      <c r="K49" s="237">
        <f t="shared" si="7"/>
      </c>
      <c r="L49" s="369">
        <v>204.56</v>
      </c>
      <c r="M49" s="320">
        <v>1</v>
      </c>
      <c r="N49" s="137">
        <v>1</v>
      </c>
      <c r="O49" s="126"/>
      <c r="P49" s="127"/>
      <c r="Q49" s="128"/>
      <c r="R49" s="126"/>
      <c r="S49" s="126"/>
      <c r="T49" s="126"/>
      <c r="U49" s="319"/>
      <c r="V49" s="307">
        <v>9</v>
      </c>
      <c r="W49" s="153" t="s">
        <v>211</v>
      </c>
      <c r="X49" s="130">
        <f>IF(Y49="","",LARGE($X$11:X48,1)+1)</f>
      </c>
      <c r="Y49" s="130">
        <f t="shared" si="8"/>
      </c>
      <c r="Z49" s="130">
        <f>IF(W49="","",IF(X49&lt;&gt;"","",LARGE($X$11:X49,1)))</f>
        <v>8</v>
      </c>
      <c r="AA49" s="131" t="str">
        <f t="shared" si="3"/>
        <v>Sinalização Vertical e Horizontal</v>
      </c>
      <c r="AB49" s="132">
        <f t="shared" si="12"/>
        <v>0</v>
      </c>
      <c r="AC49" s="133">
        <f t="shared" si="12"/>
        <v>0</v>
      </c>
      <c r="AD49" s="133">
        <f t="shared" si="12"/>
      </c>
      <c r="AE49" s="133">
        <f t="shared" si="12"/>
      </c>
      <c r="AF49" s="133">
        <f t="shared" si="12"/>
      </c>
      <c r="AG49" s="133">
        <f t="shared" si="12"/>
      </c>
      <c r="AH49" s="133">
        <f t="shared" si="12"/>
      </c>
      <c r="AI49" s="133">
        <f t="shared" si="12"/>
      </c>
      <c r="AJ49" s="149">
        <f t="shared" si="12"/>
      </c>
      <c r="AK49" s="150">
        <f t="shared" si="5"/>
        <v>0</v>
      </c>
      <c r="AM49" s="66"/>
    </row>
    <row r="50" spans="1:39" s="160" customFormat="1" ht="45.75" thickBot="1">
      <c r="A50" s="290" t="s">
        <v>87</v>
      </c>
      <c r="B50" s="339" t="s">
        <v>132</v>
      </c>
      <c r="C50" s="340" t="s">
        <v>37</v>
      </c>
      <c r="D50" s="340" t="s">
        <v>52</v>
      </c>
      <c r="E50" s="337" t="s">
        <v>213</v>
      </c>
      <c r="F50" s="336" t="s">
        <v>2</v>
      </c>
      <c r="G50" s="336">
        <f t="shared" si="15"/>
        <v>6</v>
      </c>
      <c r="H50" s="373"/>
      <c r="I50" s="374">
        <f t="shared" si="4"/>
        <v>0</v>
      </c>
      <c r="J50" s="375">
        <f t="shared" si="16"/>
        <v>0</v>
      </c>
      <c r="K50" s="237">
        <f t="shared" si="7"/>
      </c>
      <c r="L50" s="369">
        <v>919.26</v>
      </c>
      <c r="M50" s="320">
        <v>4</v>
      </c>
      <c r="N50" s="137">
        <v>2</v>
      </c>
      <c r="O50" s="126"/>
      <c r="P50" s="127"/>
      <c r="Q50" s="128"/>
      <c r="R50" s="126"/>
      <c r="S50" s="126"/>
      <c r="T50" s="126"/>
      <c r="U50" s="319"/>
      <c r="V50" s="307">
        <v>9</v>
      </c>
      <c r="W50" s="153" t="s">
        <v>211</v>
      </c>
      <c r="X50" s="130">
        <f>IF(Y50="","",LARGE($X$11:X49,1)+1)</f>
      </c>
      <c r="Y50" s="130">
        <f t="shared" si="8"/>
      </c>
      <c r="Z50" s="130">
        <f>IF(W50="","",IF(X50&lt;&gt;"","",LARGE($X$11:X50,1)))</f>
        <v>8</v>
      </c>
      <c r="AA50" s="131" t="str">
        <f t="shared" si="3"/>
        <v>Sinalização Vertical e Horizontal</v>
      </c>
      <c r="AB50" s="132">
        <f t="shared" si="12"/>
        <v>0</v>
      </c>
      <c r="AC50" s="133">
        <f t="shared" si="12"/>
        <v>0</v>
      </c>
      <c r="AD50" s="133">
        <f t="shared" si="12"/>
      </c>
      <c r="AE50" s="133">
        <f t="shared" si="12"/>
      </c>
      <c r="AF50" s="133">
        <f t="shared" si="12"/>
      </c>
      <c r="AG50" s="133">
        <f t="shared" si="12"/>
      </c>
      <c r="AH50" s="133">
        <f t="shared" si="12"/>
      </c>
      <c r="AI50" s="133">
        <f t="shared" si="12"/>
      </c>
      <c r="AJ50" s="149">
        <f t="shared" si="12"/>
      </c>
      <c r="AK50" s="150">
        <f t="shared" si="5"/>
        <v>0</v>
      </c>
      <c r="AM50" s="66"/>
    </row>
    <row r="51" spans="1:39" s="160" customFormat="1" ht="34.5" thickBot="1">
      <c r="A51" s="290" t="s">
        <v>87</v>
      </c>
      <c r="B51" s="339" t="s">
        <v>133</v>
      </c>
      <c r="C51" s="340" t="s">
        <v>37</v>
      </c>
      <c r="D51" s="340" t="s">
        <v>53</v>
      </c>
      <c r="E51" s="337" t="s">
        <v>214</v>
      </c>
      <c r="F51" s="336" t="s">
        <v>2</v>
      </c>
      <c r="G51" s="336">
        <f t="shared" si="15"/>
        <v>2</v>
      </c>
      <c r="H51" s="373"/>
      <c r="I51" s="374">
        <f t="shared" si="4"/>
        <v>0</v>
      </c>
      <c r="J51" s="375">
        <f t="shared" si="16"/>
        <v>0</v>
      </c>
      <c r="K51" s="237">
        <f t="shared" si="7"/>
      </c>
      <c r="L51" s="369">
        <v>789</v>
      </c>
      <c r="M51" s="320">
        <v>1</v>
      </c>
      <c r="N51" s="137">
        <v>1</v>
      </c>
      <c r="O51" s="126"/>
      <c r="P51" s="127"/>
      <c r="Q51" s="128"/>
      <c r="R51" s="126"/>
      <c r="S51" s="126"/>
      <c r="T51" s="126"/>
      <c r="U51" s="319"/>
      <c r="V51" s="307">
        <v>9</v>
      </c>
      <c r="W51" s="153" t="s">
        <v>211</v>
      </c>
      <c r="X51" s="130">
        <f>IF(Y51="","",LARGE($X$11:X50,1)+1)</f>
      </c>
      <c r="Y51" s="130">
        <f t="shared" si="8"/>
      </c>
      <c r="Z51" s="130">
        <f>IF(W51="","",IF(X51&lt;&gt;"","",LARGE($X$11:X51,1)))</f>
        <v>8</v>
      </c>
      <c r="AA51" s="131" t="str">
        <f t="shared" si="3"/>
        <v>Sinalização Vertical e Horizontal</v>
      </c>
      <c r="AB51" s="132">
        <f t="shared" si="12"/>
        <v>0</v>
      </c>
      <c r="AC51" s="133">
        <f t="shared" si="12"/>
        <v>0</v>
      </c>
      <c r="AD51" s="133">
        <f t="shared" si="12"/>
      </c>
      <c r="AE51" s="133">
        <f t="shared" si="12"/>
      </c>
      <c r="AF51" s="133">
        <f t="shared" si="12"/>
      </c>
      <c r="AG51" s="133">
        <f t="shared" si="12"/>
      </c>
      <c r="AH51" s="133">
        <f t="shared" si="12"/>
      </c>
      <c r="AI51" s="133">
        <f t="shared" si="12"/>
      </c>
      <c r="AJ51" s="149">
        <f t="shared" si="12"/>
      </c>
      <c r="AK51" s="150">
        <f t="shared" si="5"/>
        <v>0</v>
      </c>
      <c r="AM51" s="66"/>
    </row>
    <row r="52" spans="1:39" s="160" customFormat="1" ht="34.5" thickBot="1">
      <c r="A52" s="290" t="s">
        <v>87</v>
      </c>
      <c r="B52" s="339" t="s">
        <v>134</v>
      </c>
      <c r="C52" s="340" t="s">
        <v>37</v>
      </c>
      <c r="D52" s="340" t="s">
        <v>126</v>
      </c>
      <c r="E52" s="337" t="s">
        <v>215</v>
      </c>
      <c r="F52" s="336" t="s">
        <v>174</v>
      </c>
      <c r="G52" s="336">
        <f t="shared" si="15"/>
        <v>6</v>
      </c>
      <c r="H52" s="373"/>
      <c r="I52" s="374">
        <f t="shared" si="4"/>
        <v>0</v>
      </c>
      <c r="J52" s="375">
        <f t="shared" si="16"/>
        <v>0</v>
      </c>
      <c r="K52" s="237">
        <f t="shared" si="7"/>
      </c>
      <c r="L52" s="369">
        <v>649.05</v>
      </c>
      <c r="M52" s="320">
        <v>1</v>
      </c>
      <c r="N52" s="137">
        <v>5</v>
      </c>
      <c r="O52" s="126"/>
      <c r="P52" s="127"/>
      <c r="Q52" s="128"/>
      <c r="R52" s="126"/>
      <c r="S52" s="126"/>
      <c r="T52" s="126"/>
      <c r="U52" s="319"/>
      <c r="V52" s="307">
        <v>9</v>
      </c>
      <c r="W52" s="153" t="s">
        <v>211</v>
      </c>
      <c r="X52" s="130">
        <f>IF(Y52="","",LARGE($X$11:X51,1)+1)</f>
      </c>
      <c r="Y52" s="130">
        <f t="shared" si="8"/>
      </c>
      <c r="Z52" s="130">
        <f>IF(W52="","",IF(X52&lt;&gt;"","",LARGE($X$11:X52,1)))</f>
        <v>8</v>
      </c>
      <c r="AA52" s="131" t="str">
        <f t="shared" si="3"/>
        <v>Sinalização Vertical e Horizontal</v>
      </c>
      <c r="AB52" s="132">
        <f t="shared" si="12"/>
        <v>0</v>
      </c>
      <c r="AC52" s="133">
        <f t="shared" si="12"/>
        <v>0</v>
      </c>
      <c r="AD52" s="133">
        <f t="shared" si="12"/>
      </c>
      <c r="AE52" s="133">
        <f t="shared" si="12"/>
      </c>
      <c r="AF52" s="133">
        <f t="shared" si="12"/>
      </c>
      <c r="AG52" s="133">
        <f t="shared" si="12"/>
      </c>
      <c r="AH52" s="133">
        <f t="shared" si="12"/>
      </c>
      <c r="AI52" s="133">
        <f t="shared" si="12"/>
      </c>
      <c r="AJ52" s="149">
        <f t="shared" si="12"/>
      </c>
      <c r="AK52" s="150">
        <f t="shared" si="5"/>
        <v>0</v>
      </c>
      <c r="AM52" s="66"/>
    </row>
    <row r="53" spans="1:39" s="160" customFormat="1" ht="22.5">
      <c r="A53" s="290" t="s">
        <v>87</v>
      </c>
      <c r="B53" s="377" t="s">
        <v>157</v>
      </c>
      <c r="C53" s="378" t="s">
        <v>37</v>
      </c>
      <c r="D53" s="378" t="s">
        <v>41</v>
      </c>
      <c r="E53" s="379" t="s">
        <v>216</v>
      </c>
      <c r="F53" s="380" t="s">
        <v>174</v>
      </c>
      <c r="G53" s="380">
        <f t="shared" si="15"/>
        <v>1</v>
      </c>
      <c r="H53" s="400"/>
      <c r="I53" s="381">
        <f t="shared" si="4"/>
        <v>0</v>
      </c>
      <c r="J53" s="382">
        <f t="shared" si="16"/>
        <v>0</v>
      </c>
      <c r="K53" s="341">
        <f t="shared" si="7"/>
      </c>
      <c r="L53" s="370">
        <v>490.42</v>
      </c>
      <c r="M53" s="116"/>
      <c r="N53" s="117">
        <v>1</v>
      </c>
      <c r="O53" s="117"/>
      <c r="P53" s="310"/>
      <c r="Q53" s="116"/>
      <c r="R53" s="117"/>
      <c r="S53" s="117"/>
      <c r="T53" s="117"/>
      <c r="U53" s="319"/>
      <c r="V53" s="306">
        <v>9</v>
      </c>
      <c r="W53" s="129" t="s">
        <v>211</v>
      </c>
      <c r="X53" s="130">
        <f>IF(Y53="","",LARGE($X$11:X52,1)+1)</f>
      </c>
      <c r="Y53" s="130">
        <f t="shared" si="8"/>
      </c>
      <c r="Z53" s="130">
        <f>IF(W53="","",IF(X53&lt;&gt;"","",LARGE($X$11:X53,1)))</f>
        <v>8</v>
      </c>
      <c r="AA53" s="131" t="str">
        <f t="shared" si="3"/>
        <v>Sinalização Vertical e Horizontal</v>
      </c>
      <c r="AB53" s="132">
        <f aca="true" t="shared" si="17" ref="AB53:AJ53">IF(M53="","",ROUND(ROUND(M53,2)*$I53,2))</f>
      </c>
      <c r="AC53" s="133">
        <f t="shared" si="17"/>
        <v>0</v>
      </c>
      <c r="AD53" s="133">
        <f t="shared" si="17"/>
      </c>
      <c r="AE53" s="133">
        <f t="shared" si="17"/>
      </c>
      <c r="AF53" s="133">
        <f t="shared" si="17"/>
      </c>
      <c r="AG53" s="133">
        <f t="shared" si="17"/>
      </c>
      <c r="AH53" s="133">
        <f t="shared" si="17"/>
      </c>
      <c r="AI53" s="133">
        <f t="shared" si="17"/>
      </c>
      <c r="AJ53" s="149">
        <f t="shared" si="17"/>
      </c>
      <c r="AK53" s="150">
        <f t="shared" si="5"/>
        <v>0</v>
      </c>
      <c r="AM53" s="66"/>
    </row>
    <row r="54" spans="1:39" s="160" customFormat="1" ht="33.75">
      <c r="A54" s="290" t="s">
        <v>87</v>
      </c>
      <c r="B54" s="377" t="s">
        <v>158</v>
      </c>
      <c r="C54" s="378" t="s">
        <v>37</v>
      </c>
      <c r="D54" s="378" t="s">
        <v>217</v>
      </c>
      <c r="E54" s="379" t="s">
        <v>218</v>
      </c>
      <c r="F54" s="380" t="s">
        <v>2</v>
      </c>
      <c r="G54" s="380">
        <f t="shared" si="15"/>
        <v>4</v>
      </c>
      <c r="H54" s="400"/>
      <c r="I54" s="381">
        <f t="shared" si="4"/>
        <v>0</v>
      </c>
      <c r="J54" s="382">
        <f t="shared" si="16"/>
        <v>0</v>
      </c>
      <c r="K54" s="341">
        <f aca="true" t="shared" si="18" ref="K54:K63">IF(I54&gt;L54,"Valor unitário acima da referência","")</f>
      </c>
      <c r="L54" s="371">
        <v>720.29</v>
      </c>
      <c r="M54" s="116">
        <v>2</v>
      </c>
      <c r="N54" s="117">
        <v>2</v>
      </c>
      <c r="O54" s="117"/>
      <c r="P54" s="310"/>
      <c r="Q54" s="116"/>
      <c r="R54" s="117"/>
      <c r="S54" s="117"/>
      <c r="T54" s="117"/>
      <c r="U54" s="317"/>
      <c r="V54" s="306">
        <v>9</v>
      </c>
      <c r="W54" s="129" t="s">
        <v>211</v>
      </c>
      <c r="X54" s="130">
        <f>IF(Y54="","",LARGE($X$11:X53,1)+1)</f>
      </c>
      <c r="Y54" s="130">
        <f aca="true" t="shared" si="19" ref="Y54:Y63">IF(A54="NÍVEL 2",E54,"")</f>
      </c>
      <c r="Z54" s="130">
        <f>IF(W54="","",IF(X54&lt;&gt;"","",LARGE($X$11:X54,1)))</f>
        <v>8</v>
      </c>
      <c r="AA54" s="131" t="str">
        <f aca="true" t="shared" si="20" ref="AA54:AA63">VLOOKUP(Z54,X$1:Y$65536,2,0)</f>
        <v>Sinalização Vertical e Horizontal</v>
      </c>
      <c r="AB54" s="132">
        <f aca="true" t="shared" si="21" ref="AB54:AB63">IF(M54="","",ROUND(ROUND(M54,2)*$I54,2))</f>
        <v>0</v>
      </c>
      <c r="AC54" s="133">
        <f aca="true" t="shared" si="22" ref="AC54:AC63">IF(N54="","",ROUND(ROUND(N54,2)*$I54,2))</f>
        <v>0</v>
      </c>
      <c r="AD54" s="133">
        <f aca="true" t="shared" si="23" ref="AD54:AD63">IF(O54="","",ROUND(ROUND(O54,2)*$I54,2))</f>
      </c>
      <c r="AE54" s="133">
        <f aca="true" t="shared" si="24" ref="AE54:AE63">IF(P54="","",ROUND(ROUND(P54,2)*$I54,2))</f>
      </c>
      <c r="AF54" s="133">
        <f aca="true" t="shared" si="25" ref="AF54:AF63">IF(Q54="","",ROUND(ROUND(Q54,2)*$I54,2))</f>
      </c>
      <c r="AG54" s="133">
        <f aca="true" t="shared" si="26" ref="AG54:AG63">IF(R54="","",ROUND(ROUND(R54,2)*$I54,2))</f>
      </c>
      <c r="AH54" s="133">
        <f aca="true" t="shared" si="27" ref="AH54:AH63">IF(S54="","",ROUND(ROUND(S54,2)*$I54,2))</f>
      </c>
      <c r="AI54" s="133">
        <f aca="true" t="shared" si="28" ref="AI54:AI63">IF(T54="","",ROUND(ROUND(T54,2)*$I54,2))</f>
      </c>
      <c r="AJ54" s="149">
        <f aca="true" t="shared" si="29" ref="AJ54:AJ63">IF(U54="","",ROUND(ROUND(U54,2)*$I54,2))</f>
      </c>
      <c r="AK54" s="150">
        <f aca="true" t="shared" si="30" ref="AK54:AK63">SUM(AB54:AJ54)</f>
        <v>0</v>
      </c>
      <c r="AM54" s="66"/>
    </row>
    <row r="55" spans="1:39" s="160" customFormat="1" ht="33.75">
      <c r="A55" s="290" t="s">
        <v>87</v>
      </c>
      <c r="B55" s="377" t="s">
        <v>159</v>
      </c>
      <c r="C55" s="378" t="s">
        <v>37</v>
      </c>
      <c r="D55" s="378" t="s">
        <v>219</v>
      </c>
      <c r="E55" s="379" t="s">
        <v>220</v>
      </c>
      <c r="F55" s="380" t="s">
        <v>174</v>
      </c>
      <c r="G55" s="380">
        <f t="shared" si="15"/>
        <v>2</v>
      </c>
      <c r="H55" s="400"/>
      <c r="I55" s="381">
        <f t="shared" si="4"/>
        <v>0</v>
      </c>
      <c r="J55" s="382">
        <f t="shared" si="16"/>
        <v>0</v>
      </c>
      <c r="K55" s="341">
        <f t="shared" si="18"/>
      </c>
      <c r="L55" s="371">
        <v>273.27</v>
      </c>
      <c r="M55" s="116"/>
      <c r="N55" s="117">
        <v>2</v>
      </c>
      <c r="O55" s="117"/>
      <c r="P55" s="310"/>
      <c r="Q55" s="116"/>
      <c r="R55" s="117"/>
      <c r="S55" s="117"/>
      <c r="T55" s="117"/>
      <c r="U55" s="317"/>
      <c r="V55" s="306">
        <v>9</v>
      </c>
      <c r="W55" s="129" t="s">
        <v>211</v>
      </c>
      <c r="X55" s="130">
        <f>IF(Y55="","",LARGE($X$11:X54,1)+1)</f>
      </c>
      <c r="Y55" s="130">
        <f t="shared" si="19"/>
      </c>
      <c r="Z55" s="130">
        <f>IF(W55="","",IF(X55&lt;&gt;"","",LARGE($X$11:X55,1)))</f>
        <v>8</v>
      </c>
      <c r="AA55" s="131" t="str">
        <f t="shared" si="20"/>
        <v>Sinalização Vertical e Horizontal</v>
      </c>
      <c r="AB55" s="132">
        <f t="shared" si="21"/>
      </c>
      <c r="AC55" s="133">
        <f t="shared" si="22"/>
        <v>0</v>
      </c>
      <c r="AD55" s="133">
        <f t="shared" si="23"/>
      </c>
      <c r="AE55" s="133">
        <f t="shared" si="24"/>
      </c>
      <c r="AF55" s="133">
        <f t="shared" si="25"/>
      </c>
      <c r="AG55" s="133">
        <f t="shared" si="26"/>
      </c>
      <c r="AH55" s="133">
        <f t="shared" si="27"/>
      </c>
      <c r="AI55" s="133">
        <f t="shared" si="28"/>
      </c>
      <c r="AJ55" s="149">
        <f t="shared" si="29"/>
      </c>
      <c r="AK55" s="150">
        <f t="shared" si="30"/>
        <v>0</v>
      </c>
      <c r="AM55" s="66"/>
    </row>
    <row r="56" spans="1:39" s="160" customFormat="1" ht="33.75">
      <c r="A56" s="290" t="s">
        <v>87</v>
      </c>
      <c r="B56" s="377" t="s">
        <v>160</v>
      </c>
      <c r="C56" s="378" t="s">
        <v>37</v>
      </c>
      <c r="D56" s="378" t="s">
        <v>221</v>
      </c>
      <c r="E56" s="379" t="s">
        <v>222</v>
      </c>
      <c r="F56" s="380" t="s">
        <v>23</v>
      </c>
      <c r="G56" s="380">
        <f t="shared" si="15"/>
        <v>91.49</v>
      </c>
      <c r="H56" s="400"/>
      <c r="I56" s="381">
        <f t="shared" si="4"/>
        <v>0</v>
      </c>
      <c r="J56" s="382">
        <f t="shared" si="16"/>
        <v>0</v>
      </c>
      <c r="K56" s="341">
        <f t="shared" si="18"/>
      </c>
      <c r="L56" s="371">
        <v>24.31</v>
      </c>
      <c r="M56" s="116">
        <v>52.76</v>
      </c>
      <c r="N56" s="117">
        <v>38.73</v>
      </c>
      <c r="O56" s="117"/>
      <c r="P56" s="310"/>
      <c r="Q56" s="116"/>
      <c r="R56" s="117"/>
      <c r="S56" s="117"/>
      <c r="T56" s="117"/>
      <c r="U56" s="317"/>
      <c r="V56" s="306">
        <v>9</v>
      </c>
      <c r="W56" s="129" t="s">
        <v>211</v>
      </c>
      <c r="X56" s="130">
        <f>IF(Y56="","",LARGE($X$11:X55,1)+1)</f>
      </c>
      <c r="Y56" s="130">
        <f t="shared" si="19"/>
      </c>
      <c r="Z56" s="130">
        <f>IF(W56="","",IF(X56&lt;&gt;"","",LARGE($X$11:X56,1)))</f>
        <v>8</v>
      </c>
      <c r="AA56" s="131" t="str">
        <f t="shared" si="20"/>
        <v>Sinalização Vertical e Horizontal</v>
      </c>
      <c r="AB56" s="132">
        <f t="shared" si="21"/>
        <v>0</v>
      </c>
      <c r="AC56" s="133">
        <f t="shared" si="22"/>
        <v>0</v>
      </c>
      <c r="AD56" s="133">
        <f t="shared" si="23"/>
      </c>
      <c r="AE56" s="133">
        <f t="shared" si="24"/>
      </c>
      <c r="AF56" s="133">
        <f t="shared" si="25"/>
      </c>
      <c r="AG56" s="133">
        <f t="shared" si="26"/>
      </c>
      <c r="AH56" s="133">
        <f t="shared" si="27"/>
      </c>
      <c r="AI56" s="133">
        <f t="shared" si="28"/>
      </c>
      <c r="AJ56" s="149">
        <f t="shared" si="29"/>
      </c>
      <c r="AK56" s="150">
        <f t="shared" si="30"/>
        <v>0</v>
      </c>
      <c r="AM56" s="66"/>
    </row>
    <row r="57" spans="1:39" s="160" customFormat="1" ht="13.5">
      <c r="A57" s="290" t="s">
        <v>84</v>
      </c>
      <c r="B57" s="363" t="s">
        <v>135</v>
      </c>
      <c r="C57" s="364"/>
      <c r="D57" s="364"/>
      <c r="E57" s="365" t="s">
        <v>223</v>
      </c>
      <c r="F57" s="366"/>
      <c r="G57" s="366"/>
      <c r="H57" s="401"/>
      <c r="I57" s="367"/>
      <c r="J57" s="368">
        <f>J58</f>
        <v>0</v>
      </c>
      <c r="K57" s="341">
        <f t="shared" si="18"/>
      </c>
      <c r="L57" s="371"/>
      <c r="M57" s="116"/>
      <c r="N57" s="117"/>
      <c r="O57" s="117"/>
      <c r="P57" s="310"/>
      <c r="Q57" s="116"/>
      <c r="R57" s="117"/>
      <c r="S57" s="117"/>
      <c r="T57" s="117"/>
      <c r="U57" s="317"/>
      <c r="V57" s="306"/>
      <c r="W57" s="129"/>
      <c r="X57" s="130">
        <f>IF(Y57="","",LARGE($X$11:X56,1)+1)</f>
        <v>9</v>
      </c>
      <c r="Y57" s="130" t="str">
        <f t="shared" si="19"/>
        <v>Canteiros</v>
      </c>
      <c r="Z57" s="130">
        <f>IF(W57="","",IF(X57&lt;&gt;"","",LARGE($X$11:X57,1)))</f>
      </c>
      <c r="AA57" s="131">
        <f t="shared" si="20"/>
        <v>0</v>
      </c>
      <c r="AB57" s="132">
        <f t="shared" si="21"/>
      </c>
      <c r="AC57" s="133">
        <f t="shared" si="22"/>
      </c>
      <c r="AD57" s="133">
        <f t="shared" si="23"/>
      </c>
      <c r="AE57" s="133">
        <f t="shared" si="24"/>
      </c>
      <c r="AF57" s="133">
        <f t="shared" si="25"/>
      </c>
      <c r="AG57" s="133">
        <f t="shared" si="26"/>
      </c>
      <c r="AH57" s="133">
        <f t="shared" si="27"/>
      </c>
      <c r="AI57" s="133">
        <f t="shared" si="28"/>
      </c>
      <c r="AJ57" s="149">
        <f t="shared" si="29"/>
      </c>
      <c r="AK57" s="150">
        <f t="shared" si="30"/>
        <v>0</v>
      </c>
      <c r="AM57" s="66"/>
    </row>
    <row r="58" spans="1:39" s="160" customFormat="1" ht="22.5">
      <c r="A58" s="290" t="s">
        <v>87</v>
      </c>
      <c r="B58" s="377" t="s">
        <v>136</v>
      </c>
      <c r="C58" s="378" t="s">
        <v>26</v>
      </c>
      <c r="D58" s="378" t="s">
        <v>224</v>
      </c>
      <c r="E58" s="379" t="s">
        <v>225</v>
      </c>
      <c r="F58" s="380" t="s">
        <v>168</v>
      </c>
      <c r="G58" s="380">
        <f>ROUND(SUM(M58:N58),2)</f>
        <v>42.59</v>
      </c>
      <c r="H58" s="400"/>
      <c r="I58" s="381">
        <f t="shared" si="4"/>
        <v>0</v>
      </c>
      <c r="J58" s="382">
        <f>AK58</f>
        <v>0</v>
      </c>
      <c r="K58" s="341">
        <f t="shared" si="18"/>
      </c>
      <c r="L58" s="371">
        <v>30.6</v>
      </c>
      <c r="M58" s="116">
        <v>42.59</v>
      </c>
      <c r="N58" s="117"/>
      <c r="O58" s="117"/>
      <c r="P58" s="310"/>
      <c r="Q58" s="116"/>
      <c r="R58" s="117"/>
      <c r="S58" s="117"/>
      <c r="T58" s="117"/>
      <c r="U58" s="317"/>
      <c r="V58" s="306">
        <v>10</v>
      </c>
      <c r="W58" s="129" t="s">
        <v>223</v>
      </c>
      <c r="X58" s="130">
        <f>IF(Y58="","",LARGE($X$11:X57,1)+1)</f>
      </c>
      <c r="Y58" s="130">
        <f t="shared" si="19"/>
      </c>
      <c r="Z58" s="130">
        <f>IF(W58="","",IF(X58&lt;&gt;"","",LARGE($X$11:X58,1)))</f>
        <v>9</v>
      </c>
      <c r="AA58" s="131" t="str">
        <f t="shared" si="20"/>
        <v>Canteiros</v>
      </c>
      <c r="AB58" s="132">
        <f t="shared" si="21"/>
        <v>0</v>
      </c>
      <c r="AC58" s="133">
        <f t="shared" si="22"/>
      </c>
      <c r="AD58" s="133">
        <f t="shared" si="23"/>
      </c>
      <c r="AE58" s="133">
        <f t="shared" si="24"/>
      </c>
      <c r="AF58" s="133">
        <f t="shared" si="25"/>
      </c>
      <c r="AG58" s="133">
        <f t="shared" si="26"/>
      </c>
      <c r="AH58" s="133">
        <f t="shared" si="27"/>
      </c>
      <c r="AI58" s="133">
        <f t="shared" si="28"/>
      </c>
      <c r="AJ58" s="149">
        <f t="shared" si="29"/>
      </c>
      <c r="AK58" s="150">
        <f t="shared" si="30"/>
        <v>0</v>
      </c>
      <c r="AM58" s="66"/>
    </row>
    <row r="59" spans="1:39" s="160" customFormat="1" ht="13.5" hidden="1">
      <c r="A59" s="290"/>
      <c r="B59" s="292"/>
      <c r="C59" s="293"/>
      <c r="D59" s="293"/>
      <c r="E59" s="294"/>
      <c r="F59" s="295"/>
      <c r="G59" s="295"/>
      <c r="H59" s="296"/>
      <c r="I59" s="297">
        <f t="shared" si="4"/>
        <v>0</v>
      </c>
      <c r="J59" s="298">
        <f>J60+J71+J73+J79+J82+J85+J90+J93+J103+J108</f>
        <v>0</v>
      </c>
      <c r="K59" s="341">
        <f t="shared" si="18"/>
      </c>
      <c r="L59" s="342"/>
      <c r="M59" s="116"/>
      <c r="N59" s="117"/>
      <c r="O59" s="117"/>
      <c r="P59" s="310"/>
      <c r="Q59" s="116"/>
      <c r="R59" s="117"/>
      <c r="S59" s="117"/>
      <c r="T59" s="117"/>
      <c r="U59" s="317"/>
      <c r="V59" s="306"/>
      <c r="W59" s="129"/>
      <c r="X59" s="130">
        <f>IF(Y59="","",LARGE($X$11:X58,1)+1)</f>
      </c>
      <c r="Y59" s="130">
        <f t="shared" si="19"/>
      </c>
      <c r="Z59" s="130">
        <f>IF(W59="","",IF(X59&lt;&gt;"","",LARGE($X$11:X59,1)))</f>
      </c>
      <c r="AA59" s="131">
        <f t="shared" si="20"/>
        <v>0</v>
      </c>
      <c r="AB59" s="132">
        <f t="shared" si="21"/>
      </c>
      <c r="AC59" s="133">
        <f t="shared" si="22"/>
      </c>
      <c r="AD59" s="133">
        <f t="shared" si="23"/>
      </c>
      <c r="AE59" s="133">
        <f t="shared" si="24"/>
      </c>
      <c r="AF59" s="133">
        <f t="shared" si="25"/>
      </c>
      <c r="AG59" s="133">
        <f t="shared" si="26"/>
      </c>
      <c r="AH59" s="133">
        <f t="shared" si="27"/>
      </c>
      <c r="AI59" s="133">
        <f t="shared" si="28"/>
      </c>
      <c r="AJ59" s="149">
        <f t="shared" si="29"/>
      </c>
      <c r="AK59" s="150">
        <f t="shared" si="30"/>
        <v>0</v>
      </c>
      <c r="AM59" s="66"/>
    </row>
    <row r="60" spans="1:39" s="160" customFormat="1" ht="13.5" hidden="1">
      <c r="A60" s="290"/>
      <c r="B60" s="292"/>
      <c r="C60" s="293"/>
      <c r="D60" s="293"/>
      <c r="E60" s="294"/>
      <c r="F60" s="295"/>
      <c r="G60" s="295"/>
      <c r="H60" s="296"/>
      <c r="I60" s="297">
        <f t="shared" si="4"/>
        <v>0</v>
      </c>
      <c r="J60" s="298">
        <f>J61+J72+J74+J80+J83+J86+J91+J94+J104+J109</f>
        <v>0</v>
      </c>
      <c r="K60" s="341">
        <f t="shared" si="18"/>
      </c>
      <c r="L60" s="342"/>
      <c r="M60" s="116"/>
      <c r="N60" s="117"/>
      <c r="O60" s="117"/>
      <c r="P60" s="310"/>
      <c r="Q60" s="116"/>
      <c r="R60" s="117"/>
      <c r="S60" s="117"/>
      <c r="T60" s="117"/>
      <c r="U60" s="317"/>
      <c r="V60" s="306"/>
      <c r="W60" s="129"/>
      <c r="X60" s="130">
        <f>IF(Y60="","",LARGE($X$11:X59,1)+1)</f>
      </c>
      <c r="Y60" s="130">
        <f t="shared" si="19"/>
      </c>
      <c r="Z60" s="130">
        <f>IF(W60="","",IF(X60&lt;&gt;"","",LARGE($X$11:X60,1)))</f>
      </c>
      <c r="AA60" s="131">
        <f t="shared" si="20"/>
        <v>0</v>
      </c>
      <c r="AB60" s="132">
        <f t="shared" si="21"/>
      </c>
      <c r="AC60" s="133">
        <f t="shared" si="22"/>
      </c>
      <c r="AD60" s="133">
        <f t="shared" si="23"/>
      </c>
      <c r="AE60" s="133">
        <f t="shared" si="24"/>
      </c>
      <c r="AF60" s="133">
        <f t="shared" si="25"/>
      </c>
      <c r="AG60" s="133">
        <f t="shared" si="26"/>
      </c>
      <c r="AH60" s="133">
        <f t="shared" si="27"/>
      </c>
      <c r="AI60" s="133">
        <f t="shared" si="28"/>
      </c>
      <c r="AJ60" s="149">
        <f t="shared" si="29"/>
      </c>
      <c r="AK60" s="150">
        <f t="shared" si="30"/>
        <v>0</v>
      </c>
      <c r="AM60" s="66"/>
    </row>
    <row r="61" spans="1:39" s="160" customFormat="1" ht="13.5" hidden="1">
      <c r="A61" s="290"/>
      <c r="B61" s="292"/>
      <c r="C61" s="293"/>
      <c r="D61" s="293"/>
      <c r="E61" s="294"/>
      <c r="F61" s="295"/>
      <c r="G61" s="295"/>
      <c r="H61" s="296"/>
      <c r="I61" s="297">
        <f t="shared" si="4"/>
        <v>0</v>
      </c>
      <c r="J61" s="298">
        <f>J62+J73+J75+J81+J84+J87+J92+J95+J105+J110</f>
        <v>0</v>
      </c>
      <c r="K61" s="341">
        <f t="shared" si="18"/>
      </c>
      <c r="L61" s="342"/>
      <c r="M61" s="116"/>
      <c r="N61" s="117"/>
      <c r="O61" s="117"/>
      <c r="P61" s="310"/>
      <c r="Q61" s="116"/>
      <c r="R61" s="117"/>
      <c r="S61" s="117"/>
      <c r="T61" s="117"/>
      <c r="U61" s="317"/>
      <c r="V61" s="306"/>
      <c r="W61" s="129"/>
      <c r="X61" s="130">
        <f>IF(Y61="","",LARGE($X$11:X60,1)+1)</f>
      </c>
      <c r="Y61" s="130">
        <f t="shared" si="19"/>
      </c>
      <c r="Z61" s="130">
        <f>IF(W61="","",IF(X61&lt;&gt;"","",LARGE($X$11:X61,1)))</f>
      </c>
      <c r="AA61" s="131">
        <f t="shared" si="20"/>
        <v>0</v>
      </c>
      <c r="AB61" s="132">
        <f t="shared" si="21"/>
      </c>
      <c r="AC61" s="133">
        <f t="shared" si="22"/>
      </c>
      <c r="AD61" s="133">
        <f t="shared" si="23"/>
      </c>
      <c r="AE61" s="133">
        <f t="shared" si="24"/>
      </c>
      <c r="AF61" s="133">
        <f t="shared" si="25"/>
      </c>
      <c r="AG61" s="133">
        <f t="shared" si="26"/>
      </c>
      <c r="AH61" s="133">
        <f t="shared" si="27"/>
      </c>
      <c r="AI61" s="133">
        <f t="shared" si="28"/>
      </c>
      <c r="AJ61" s="149">
        <f t="shared" si="29"/>
      </c>
      <c r="AK61" s="150">
        <f t="shared" si="30"/>
        <v>0</v>
      </c>
      <c r="AM61" s="66"/>
    </row>
    <row r="62" spans="1:39" s="160" customFormat="1" ht="13.5" hidden="1">
      <c r="A62" s="290"/>
      <c r="B62" s="292"/>
      <c r="C62" s="293"/>
      <c r="D62" s="293"/>
      <c r="E62" s="294"/>
      <c r="F62" s="295"/>
      <c r="G62" s="295"/>
      <c r="H62" s="296"/>
      <c r="I62" s="297">
        <f t="shared" si="4"/>
        <v>0</v>
      </c>
      <c r="J62" s="298">
        <f>J63+J74+J76+J82+J85+J88+J93+J96+J106+J111</f>
        <v>0</v>
      </c>
      <c r="K62" s="341">
        <f t="shared" si="18"/>
      </c>
      <c r="L62" s="342"/>
      <c r="M62" s="116"/>
      <c r="N62" s="117"/>
      <c r="O62" s="117"/>
      <c r="P62" s="310"/>
      <c r="Q62" s="116"/>
      <c r="R62" s="117"/>
      <c r="S62" s="117"/>
      <c r="T62" s="117"/>
      <c r="U62" s="317"/>
      <c r="V62" s="306"/>
      <c r="W62" s="129"/>
      <c r="X62" s="130">
        <f>IF(Y62="","",LARGE($X$11:X61,1)+1)</f>
      </c>
      <c r="Y62" s="130">
        <f t="shared" si="19"/>
      </c>
      <c r="Z62" s="130">
        <f>IF(W62="","",IF(X62&lt;&gt;"","",LARGE($X$11:X62,1)))</f>
      </c>
      <c r="AA62" s="131">
        <f t="shared" si="20"/>
        <v>0</v>
      </c>
      <c r="AB62" s="132">
        <f t="shared" si="21"/>
      </c>
      <c r="AC62" s="133">
        <f t="shared" si="22"/>
      </c>
      <c r="AD62" s="133">
        <f t="shared" si="23"/>
      </c>
      <c r="AE62" s="133">
        <f t="shared" si="24"/>
      </c>
      <c r="AF62" s="133">
        <f t="shared" si="25"/>
      </c>
      <c r="AG62" s="133">
        <f t="shared" si="26"/>
      </c>
      <c r="AH62" s="133">
        <f t="shared" si="27"/>
      </c>
      <c r="AI62" s="133">
        <f t="shared" si="28"/>
      </c>
      <c r="AJ62" s="149">
        <f t="shared" si="29"/>
      </c>
      <c r="AK62" s="150">
        <f t="shared" si="30"/>
        <v>0</v>
      </c>
      <c r="AM62" s="66"/>
    </row>
    <row r="63" spans="1:39" s="160" customFormat="1" ht="14.25" hidden="1" thickBot="1">
      <c r="A63" s="290"/>
      <c r="B63" s="292"/>
      <c r="C63" s="293"/>
      <c r="D63" s="293"/>
      <c r="E63" s="294"/>
      <c r="F63" s="295"/>
      <c r="G63" s="295"/>
      <c r="H63" s="296"/>
      <c r="I63" s="297">
        <f t="shared" si="4"/>
        <v>0</v>
      </c>
      <c r="J63" s="298">
        <f>J64+J75+J77+J83+J86+J89+J94+J97+J107+J112</f>
        <v>0</v>
      </c>
      <c r="K63" s="341">
        <f t="shared" si="18"/>
      </c>
      <c r="L63" s="342"/>
      <c r="M63" s="343"/>
      <c r="N63" s="344"/>
      <c r="O63" s="344"/>
      <c r="P63" s="345"/>
      <c r="Q63" s="346"/>
      <c r="R63" s="344"/>
      <c r="S63" s="344"/>
      <c r="T63" s="344"/>
      <c r="U63" s="347"/>
      <c r="V63" s="306"/>
      <c r="W63" s="129"/>
      <c r="X63" s="130">
        <f>IF(Y63="","",LARGE($X$11:X62,1)+1)</f>
      </c>
      <c r="Y63" s="130">
        <f t="shared" si="19"/>
      </c>
      <c r="Z63" s="130">
        <f>IF(W63="","",IF(X63&lt;&gt;"","",LARGE($X$11:X63,1)))</f>
      </c>
      <c r="AA63" s="131">
        <f t="shared" si="20"/>
        <v>0</v>
      </c>
      <c r="AB63" s="132">
        <f t="shared" si="21"/>
      </c>
      <c r="AC63" s="133">
        <f t="shared" si="22"/>
      </c>
      <c r="AD63" s="133">
        <f t="shared" si="23"/>
      </c>
      <c r="AE63" s="133">
        <f t="shared" si="24"/>
      </c>
      <c r="AF63" s="133">
        <f t="shared" si="25"/>
      </c>
      <c r="AG63" s="133">
        <f t="shared" si="26"/>
      </c>
      <c r="AH63" s="133">
        <f t="shared" si="27"/>
      </c>
      <c r="AI63" s="133">
        <f t="shared" si="28"/>
      </c>
      <c r="AJ63" s="149">
        <f t="shared" si="29"/>
      </c>
      <c r="AK63" s="150">
        <f t="shared" si="30"/>
        <v>0</v>
      </c>
      <c r="AM63" s="66"/>
    </row>
    <row r="64" spans="1:37" ht="15">
      <c r="A64" s="269"/>
      <c r="B64" s="171"/>
      <c r="C64" s="172"/>
      <c r="D64" s="172"/>
      <c r="E64" s="173"/>
      <c r="F64" s="172"/>
      <c r="G64" s="172"/>
      <c r="H64" s="172"/>
      <c r="I64" s="172"/>
      <c r="J64" s="174"/>
      <c r="K64" s="237"/>
      <c r="L64" s="299"/>
      <c r="M64" s="176"/>
      <c r="N64" s="176"/>
      <c r="O64" s="176"/>
      <c r="P64" s="176"/>
      <c r="Q64" s="176"/>
      <c r="R64" s="176"/>
      <c r="S64" s="176"/>
      <c r="T64" s="176"/>
      <c r="U64" s="176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21" customHeight="1">
      <c r="A65" s="269"/>
      <c r="B65" s="177" t="s">
        <v>234</v>
      </c>
      <c r="C65" s="172"/>
      <c r="D65" s="172"/>
      <c r="E65" s="173"/>
      <c r="F65" s="172"/>
      <c r="G65" s="172"/>
      <c r="H65" s="172"/>
      <c r="I65" s="172"/>
      <c r="J65" s="174"/>
      <c r="K65" s="237"/>
      <c r="L65" s="299"/>
      <c r="M65" s="176"/>
      <c r="N65" s="176"/>
      <c r="O65" s="176"/>
      <c r="P65" s="176"/>
      <c r="Q65" s="176"/>
      <c r="R65" s="176"/>
      <c r="S65" s="176"/>
      <c r="T65" s="176"/>
      <c r="U65" s="176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57" customHeight="1">
      <c r="A66" s="269"/>
      <c r="B66" s="171"/>
      <c r="C66" s="172"/>
      <c r="D66" s="172"/>
      <c r="E66" s="173"/>
      <c r="F66" s="172"/>
      <c r="G66" s="172"/>
      <c r="H66" s="172"/>
      <c r="I66" s="172"/>
      <c r="J66" s="174"/>
      <c r="K66" s="237"/>
      <c r="L66" s="299"/>
      <c r="M66" s="176"/>
      <c r="N66" s="176"/>
      <c r="O66" s="176"/>
      <c r="P66" s="176"/>
      <c r="Q66" s="176"/>
      <c r="R66" s="176"/>
      <c r="S66" s="176"/>
      <c r="T66" s="176"/>
      <c r="U66" s="17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21" customHeight="1">
      <c r="A67" s="269"/>
      <c r="B67" s="171"/>
      <c r="C67" s="178"/>
      <c r="D67" s="409" t="s">
        <v>28</v>
      </c>
      <c r="E67" s="409"/>
      <c r="F67" s="172"/>
      <c r="G67" s="409" t="s">
        <v>29</v>
      </c>
      <c r="H67" s="410"/>
      <c r="I67" s="410"/>
      <c r="J67" s="411"/>
      <c r="K67" s="237"/>
      <c r="L67" s="299"/>
      <c r="M67" s="176"/>
      <c r="N67" s="176"/>
      <c r="O67" s="176"/>
      <c r="P67" s="176"/>
      <c r="Q67" s="176"/>
      <c r="R67" s="176"/>
      <c r="S67" s="176"/>
      <c r="T67" s="176"/>
      <c r="U67" s="176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5">
      <c r="A68" s="269"/>
      <c r="B68" s="171"/>
      <c r="C68" s="178"/>
      <c r="D68" s="412" t="s">
        <v>30</v>
      </c>
      <c r="E68" s="412"/>
      <c r="F68" s="172"/>
      <c r="G68" s="412" t="s">
        <v>31</v>
      </c>
      <c r="H68" s="413"/>
      <c r="I68" s="413"/>
      <c r="J68" s="414"/>
      <c r="K68" s="237"/>
      <c r="L68" s="299"/>
      <c r="M68" s="176"/>
      <c r="N68" s="176"/>
      <c r="O68" s="176"/>
      <c r="P68" s="176"/>
      <c r="Q68" s="176"/>
      <c r="R68" s="176"/>
      <c r="S68" s="176"/>
      <c r="T68" s="176"/>
      <c r="U68" s="176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5.75" thickBot="1">
      <c r="A69" s="269"/>
      <c r="B69" s="179"/>
      <c r="C69" s="180"/>
      <c r="D69" s="402" t="s">
        <v>32</v>
      </c>
      <c r="E69" s="402"/>
      <c r="F69" s="181"/>
      <c r="G69" s="403"/>
      <c r="H69" s="403"/>
      <c r="I69" s="403"/>
      <c r="J69" s="182"/>
      <c r="K69" s="237"/>
      <c r="L69" s="299"/>
      <c r="M69" s="176"/>
      <c r="N69" s="176"/>
      <c r="O69" s="176"/>
      <c r="P69" s="176"/>
      <c r="Q69" s="176"/>
      <c r="R69" s="176"/>
      <c r="S69" s="176"/>
      <c r="T69" s="176"/>
      <c r="U69" s="176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6.5" hidden="1" thickTop="1">
      <c r="A70" s="65" t="s">
        <v>87</v>
      </c>
      <c r="B70" s="183"/>
      <c r="C70" s="404"/>
      <c r="D70" s="404"/>
      <c r="E70" s="404"/>
      <c r="F70" s="184"/>
      <c r="G70" s="405"/>
      <c r="H70" s="405"/>
      <c r="I70" s="185"/>
      <c r="J70" s="186"/>
      <c r="L70" s="115"/>
      <c r="M70" s="176"/>
      <c r="N70" s="176"/>
      <c r="O70" s="176"/>
      <c r="P70" s="175"/>
      <c r="Q70" s="176"/>
      <c r="R70" s="176"/>
      <c r="S70" s="176"/>
      <c r="T70" s="176"/>
      <c r="U70" s="176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hidden="1">
      <c r="A71" s="65" t="s">
        <v>87</v>
      </c>
      <c r="B71" s="187"/>
      <c r="C71" s="406"/>
      <c r="D71" s="406"/>
      <c r="E71" s="406"/>
      <c r="J71" s="189"/>
      <c r="L71" s="115"/>
      <c r="M71" s="176"/>
      <c r="N71" s="176"/>
      <c r="O71" s="176"/>
      <c r="P71" s="175"/>
      <c r="Q71" s="176"/>
      <c r="R71" s="176"/>
      <c r="S71" s="176"/>
      <c r="T71" s="176"/>
      <c r="U71" s="176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3.5" customHeight="1" hidden="1">
      <c r="A72" s="65" t="s">
        <v>87</v>
      </c>
      <c r="B72" s="187"/>
      <c r="J72" s="189"/>
      <c r="L72" s="115"/>
      <c r="M72" s="176"/>
      <c r="N72" s="176"/>
      <c r="O72" s="176"/>
      <c r="P72" s="175"/>
      <c r="Q72" s="176"/>
      <c r="R72" s="176"/>
      <c r="S72" s="176"/>
      <c r="T72" s="176"/>
      <c r="U72" s="176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" customHeight="1" hidden="1">
      <c r="A73" s="65" t="s">
        <v>87</v>
      </c>
      <c r="B73" s="187"/>
      <c r="J73" s="189"/>
      <c r="L73" s="115"/>
      <c r="M73" s="176"/>
      <c r="N73" s="176"/>
      <c r="O73" s="176"/>
      <c r="P73" s="175"/>
      <c r="Q73" s="176"/>
      <c r="R73" s="176"/>
      <c r="S73" s="176"/>
      <c r="T73" s="176"/>
      <c r="U73" s="176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5.75" hidden="1" thickTop="1">
      <c r="A74" s="65" t="s">
        <v>87</v>
      </c>
      <c r="B74" s="187"/>
      <c r="J74" s="191"/>
      <c r="K74" s="192"/>
      <c r="L74" s="115"/>
      <c r="M74" s="176"/>
      <c r="N74" s="176"/>
      <c r="O74" s="176"/>
      <c r="P74" s="175"/>
      <c r="Q74" s="176"/>
      <c r="R74" s="176"/>
      <c r="S74" s="176"/>
      <c r="T74" s="176"/>
      <c r="U74" s="176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5.75" hidden="1" thickTop="1">
      <c r="A75" s="65" t="s">
        <v>87</v>
      </c>
      <c r="B75" s="187"/>
      <c r="J75" s="191"/>
      <c r="K75" s="193"/>
      <c r="L75" s="115"/>
      <c r="M75" s="176"/>
      <c r="N75" s="176"/>
      <c r="O75" s="176"/>
      <c r="P75" s="175"/>
      <c r="Q75" s="176"/>
      <c r="R75" s="176"/>
      <c r="S75" s="176"/>
      <c r="T75" s="176"/>
      <c r="U75" s="176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5.75" hidden="1" thickTop="1">
      <c r="A76" s="65" t="s">
        <v>87</v>
      </c>
      <c r="B76" s="187"/>
      <c r="J76" s="194"/>
      <c r="K76" s="195"/>
      <c r="L76" s="115"/>
      <c r="M76" s="176"/>
      <c r="N76" s="176"/>
      <c r="O76" s="176"/>
      <c r="P76" s="175"/>
      <c r="Q76" s="176"/>
      <c r="R76" s="176"/>
      <c r="S76" s="176"/>
      <c r="T76" s="176"/>
      <c r="U76" s="1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5.75" hidden="1" thickTop="1">
      <c r="A77" s="65" t="s">
        <v>87</v>
      </c>
      <c r="B77" s="187"/>
      <c r="J77" s="189"/>
      <c r="L77" s="115"/>
      <c r="M77" s="176"/>
      <c r="N77" s="176"/>
      <c r="O77" s="176"/>
      <c r="P77" s="175"/>
      <c r="Q77" s="176"/>
      <c r="R77" s="176"/>
      <c r="S77" s="176"/>
      <c r="T77" s="176"/>
      <c r="U77" s="176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5.75" hidden="1" thickTop="1">
      <c r="A78" s="65" t="s">
        <v>87</v>
      </c>
      <c r="B78" s="187"/>
      <c r="J78" s="196"/>
      <c r="K78" s="195"/>
      <c r="L78" s="115"/>
      <c r="M78" s="176"/>
      <c r="N78" s="176"/>
      <c r="O78" s="176"/>
      <c r="P78" s="175"/>
      <c r="Q78" s="176"/>
      <c r="R78" s="176"/>
      <c r="S78" s="176"/>
      <c r="T78" s="176"/>
      <c r="U78" s="176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5.75" hidden="1" thickTop="1">
      <c r="A79" s="65" t="s">
        <v>84</v>
      </c>
      <c r="B79" s="187"/>
      <c r="J79" s="191"/>
      <c r="K79" s="197"/>
      <c r="L79" s="115"/>
      <c r="M79" s="176"/>
      <c r="N79" s="176"/>
      <c r="O79" s="176"/>
      <c r="P79" s="175"/>
      <c r="Q79" s="176"/>
      <c r="R79" s="176"/>
      <c r="S79" s="176"/>
      <c r="T79" s="176"/>
      <c r="U79" s="176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5.75" hidden="1" thickTop="1">
      <c r="A80" s="65" t="s">
        <v>87</v>
      </c>
      <c r="B80" s="187"/>
      <c r="J80" s="191"/>
      <c r="K80" s="197"/>
      <c r="L80" s="115"/>
      <c r="M80" s="176"/>
      <c r="N80" s="176"/>
      <c r="O80" s="176"/>
      <c r="P80" s="175"/>
      <c r="Q80" s="176"/>
      <c r="R80" s="176"/>
      <c r="S80" s="176"/>
      <c r="T80" s="176"/>
      <c r="U80" s="176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5.75" hidden="1" thickTop="1">
      <c r="A81" s="65" t="s">
        <v>87</v>
      </c>
      <c r="B81" s="187"/>
      <c r="J81" s="189"/>
      <c r="L81" s="115"/>
      <c r="M81" s="176"/>
      <c r="N81" s="176"/>
      <c r="O81" s="176"/>
      <c r="P81" s="175"/>
      <c r="Q81" s="176"/>
      <c r="R81" s="176"/>
      <c r="S81" s="176"/>
      <c r="T81" s="176"/>
      <c r="U81" s="176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5.75" hidden="1" thickTop="1">
      <c r="A82" s="65" t="s">
        <v>87</v>
      </c>
      <c r="B82" s="187"/>
      <c r="J82" s="189"/>
      <c r="K82" s="197"/>
      <c r="L82" s="115"/>
      <c r="M82" s="176"/>
      <c r="N82" s="176"/>
      <c r="O82" s="176"/>
      <c r="P82" s="175"/>
      <c r="Q82" s="176"/>
      <c r="R82" s="176"/>
      <c r="S82" s="176"/>
      <c r="T82" s="176"/>
      <c r="U82" s="176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5.75" hidden="1" thickTop="1">
      <c r="A83" s="65" t="s">
        <v>87</v>
      </c>
      <c r="B83" s="187"/>
      <c r="J83" s="194"/>
      <c r="K83" s="195"/>
      <c r="L83" s="115"/>
      <c r="M83" s="176"/>
      <c r="N83" s="176"/>
      <c r="O83" s="176"/>
      <c r="P83" s="175"/>
      <c r="Q83" s="176"/>
      <c r="R83" s="176"/>
      <c r="S83" s="176"/>
      <c r="T83" s="176"/>
      <c r="U83" s="176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5.75" hidden="1" thickTop="1">
      <c r="A84" s="65" t="s">
        <v>87</v>
      </c>
      <c r="B84" s="187"/>
      <c r="J84" s="189"/>
      <c r="L84" s="115"/>
      <c r="M84" s="176"/>
      <c r="N84" s="176"/>
      <c r="O84" s="176"/>
      <c r="P84" s="175"/>
      <c r="Q84" s="176"/>
      <c r="R84" s="176"/>
      <c r="S84" s="176"/>
      <c r="T84" s="176"/>
      <c r="U84" s="176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5.75" hidden="1" thickTop="1">
      <c r="A85" s="65"/>
      <c r="B85" s="187"/>
      <c r="J85" s="198"/>
      <c r="K85" s="195"/>
      <c r="L85" s="115"/>
      <c r="M85" s="176"/>
      <c r="N85" s="176"/>
      <c r="O85" s="176"/>
      <c r="P85" s="175"/>
      <c r="Q85" s="176"/>
      <c r="R85" s="176"/>
      <c r="S85" s="176"/>
      <c r="T85" s="176"/>
      <c r="U85" s="176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5.75" hidden="1" thickTop="1">
      <c r="A86" s="65"/>
      <c r="B86" s="187"/>
      <c r="J86" s="189"/>
      <c r="K86" s="197"/>
      <c r="L86" s="115"/>
      <c r="M86" s="176"/>
      <c r="N86" s="176"/>
      <c r="O86" s="176"/>
      <c r="P86" s="175"/>
      <c r="Q86" s="176"/>
      <c r="R86" s="176"/>
      <c r="S86" s="176"/>
      <c r="T86" s="176"/>
      <c r="U86" s="17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5.75" hidden="1" thickTop="1">
      <c r="A87" s="65"/>
      <c r="B87" s="187"/>
      <c r="J87" s="189"/>
      <c r="L87" s="115"/>
      <c r="M87" s="176"/>
      <c r="N87" s="176"/>
      <c r="O87" s="176"/>
      <c r="P87" s="175"/>
      <c r="Q87" s="176"/>
      <c r="R87" s="176"/>
      <c r="S87" s="176"/>
      <c r="T87" s="176"/>
      <c r="U87" s="176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5.75" hidden="1" thickTop="1">
      <c r="A88" s="65"/>
      <c r="B88" s="187"/>
      <c r="J88" s="189"/>
      <c r="K88" s="197"/>
      <c r="L88" s="115"/>
      <c r="M88" s="176"/>
      <c r="N88" s="176"/>
      <c r="O88" s="176"/>
      <c r="P88" s="175"/>
      <c r="Q88" s="176"/>
      <c r="R88" s="176"/>
      <c r="S88" s="176"/>
      <c r="T88" s="176"/>
      <c r="U88" s="176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5.75" hidden="1" thickTop="1">
      <c r="A89" s="65"/>
      <c r="B89" s="187"/>
      <c r="J89" s="189"/>
      <c r="L89" s="115"/>
      <c r="M89" s="176"/>
      <c r="N89" s="176"/>
      <c r="O89" s="176"/>
      <c r="P89" s="175"/>
      <c r="Q89" s="176"/>
      <c r="R89" s="176"/>
      <c r="S89" s="176"/>
      <c r="T89" s="176"/>
      <c r="U89" s="176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5.75" hidden="1" thickTop="1">
      <c r="A90" s="65"/>
      <c r="B90" s="187"/>
      <c r="J90" s="189"/>
      <c r="K90" s="197"/>
      <c r="L90" s="115"/>
      <c r="M90" s="176"/>
      <c r="N90" s="176"/>
      <c r="O90" s="176"/>
      <c r="P90" s="175"/>
      <c r="Q90" s="176"/>
      <c r="R90" s="176"/>
      <c r="S90" s="176"/>
      <c r="T90" s="176"/>
      <c r="U90" s="176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5.75" hidden="1" thickTop="1">
      <c r="A91" s="65"/>
      <c r="B91" s="187"/>
      <c r="J91" s="189"/>
      <c r="L91" s="115"/>
      <c r="M91" s="176"/>
      <c r="N91" s="176"/>
      <c r="O91" s="176"/>
      <c r="P91" s="175"/>
      <c r="Q91" s="176"/>
      <c r="R91" s="176"/>
      <c r="S91" s="176"/>
      <c r="T91" s="176"/>
      <c r="U91" s="176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5.75" hidden="1" thickTop="1">
      <c r="A92" s="65"/>
      <c r="B92" s="187"/>
      <c r="J92" s="189"/>
      <c r="K92" s="197"/>
      <c r="L92" s="115"/>
      <c r="M92" s="176"/>
      <c r="N92" s="176"/>
      <c r="O92" s="176"/>
      <c r="P92" s="175"/>
      <c r="Q92" s="176"/>
      <c r="R92" s="176"/>
      <c r="S92" s="176"/>
      <c r="T92" s="176"/>
      <c r="U92" s="176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5.75" hidden="1" thickTop="1">
      <c r="A93" s="65"/>
      <c r="B93" s="187"/>
      <c r="J93" s="189"/>
      <c r="L93" s="115"/>
      <c r="M93" s="176"/>
      <c r="N93" s="176"/>
      <c r="O93" s="176"/>
      <c r="P93" s="175"/>
      <c r="Q93" s="176"/>
      <c r="R93" s="176"/>
      <c r="S93" s="176"/>
      <c r="T93" s="176"/>
      <c r="U93" s="176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5.75" hidden="1" thickTop="1">
      <c r="A94" s="65"/>
      <c r="B94" s="187"/>
      <c r="J94" s="189"/>
      <c r="L94" s="115"/>
      <c r="M94" s="176"/>
      <c r="N94" s="176"/>
      <c r="O94" s="176"/>
      <c r="P94" s="175"/>
      <c r="Q94" s="176"/>
      <c r="R94" s="176"/>
      <c r="S94" s="176"/>
      <c r="T94" s="176"/>
      <c r="U94" s="176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5.75" hidden="1" thickTop="1">
      <c r="A95" s="65"/>
      <c r="B95" s="187"/>
      <c r="J95" s="189"/>
      <c r="L95" s="115"/>
      <c r="M95" s="176"/>
      <c r="N95" s="176"/>
      <c r="O95" s="176"/>
      <c r="P95" s="175"/>
      <c r="Q95" s="176"/>
      <c r="R95" s="176"/>
      <c r="S95" s="176"/>
      <c r="T95" s="176"/>
      <c r="U95" s="176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5.75" hidden="1" thickTop="1">
      <c r="A96" s="65"/>
      <c r="B96" s="187"/>
      <c r="J96" s="189"/>
      <c r="L96" s="115"/>
      <c r="M96" s="176"/>
      <c r="N96" s="176"/>
      <c r="O96" s="176"/>
      <c r="P96" s="175"/>
      <c r="Q96" s="176"/>
      <c r="R96" s="176"/>
      <c r="S96" s="176"/>
      <c r="T96" s="176"/>
      <c r="U96" s="17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5.75" hidden="1" thickTop="1">
      <c r="A97" s="65"/>
      <c r="B97" s="187"/>
      <c r="J97" s="189"/>
      <c r="L97" s="115"/>
      <c r="M97" s="176"/>
      <c r="N97" s="176"/>
      <c r="O97" s="176"/>
      <c r="P97" s="175"/>
      <c r="Q97" s="176"/>
      <c r="R97" s="176"/>
      <c r="S97" s="176"/>
      <c r="T97" s="176"/>
      <c r="U97" s="176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5.75" hidden="1" thickTop="1">
      <c r="A98" s="65"/>
      <c r="B98" s="187"/>
      <c r="J98" s="189"/>
      <c r="L98" s="115"/>
      <c r="M98" s="176"/>
      <c r="N98" s="176"/>
      <c r="O98" s="176"/>
      <c r="P98" s="175"/>
      <c r="Q98" s="176"/>
      <c r="R98" s="176"/>
      <c r="S98" s="176"/>
      <c r="T98" s="176"/>
      <c r="U98" s="176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5.75" hidden="1" thickTop="1">
      <c r="A99" s="65"/>
      <c r="B99" s="187"/>
      <c r="J99" s="189"/>
      <c r="L99" s="115"/>
      <c r="M99" s="176"/>
      <c r="N99" s="176"/>
      <c r="O99" s="176"/>
      <c r="P99" s="175"/>
      <c r="Q99" s="176"/>
      <c r="R99" s="176"/>
      <c r="S99" s="176"/>
      <c r="T99" s="176"/>
      <c r="U99" s="176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5.75" hidden="1" thickTop="1">
      <c r="A100" s="65"/>
      <c r="B100" s="187"/>
      <c r="J100" s="189"/>
      <c r="L100" s="115"/>
      <c r="M100" s="176"/>
      <c r="N100" s="176"/>
      <c r="O100" s="176"/>
      <c r="P100" s="175"/>
      <c r="Q100" s="176"/>
      <c r="R100" s="176"/>
      <c r="S100" s="176"/>
      <c r="T100" s="176"/>
      <c r="U100" s="176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5.75" hidden="1" thickTop="1">
      <c r="A101" s="65"/>
      <c r="B101" s="187"/>
      <c r="J101" s="189"/>
      <c r="L101" s="115"/>
      <c r="M101" s="176"/>
      <c r="N101" s="176"/>
      <c r="O101" s="176"/>
      <c r="P101" s="175"/>
      <c r="Q101" s="176"/>
      <c r="R101" s="176"/>
      <c r="S101" s="176"/>
      <c r="T101" s="176"/>
      <c r="U101" s="176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5.75" hidden="1" thickTop="1">
      <c r="A102" s="65"/>
      <c r="B102" s="187"/>
      <c r="J102" s="189"/>
      <c r="L102" s="115"/>
      <c r="M102" s="176"/>
      <c r="N102" s="176"/>
      <c r="O102" s="176"/>
      <c r="P102" s="175"/>
      <c r="Q102" s="176"/>
      <c r="R102" s="176"/>
      <c r="S102" s="176"/>
      <c r="T102" s="176"/>
      <c r="U102" s="176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5.75" hidden="1" thickTop="1">
      <c r="A103" s="65"/>
      <c r="B103" s="187"/>
      <c r="J103" s="189"/>
      <c r="L103" s="115"/>
      <c r="M103" s="176"/>
      <c r="N103" s="176"/>
      <c r="O103" s="176"/>
      <c r="P103" s="175"/>
      <c r="Q103" s="176"/>
      <c r="R103" s="176"/>
      <c r="S103" s="176"/>
      <c r="T103" s="176"/>
      <c r="U103" s="176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5.75" hidden="1" thickTop="1">
      <c r="A104" s="65"/>
      <c r="B104" s="187"/>
      <c r="J104" s="189"/>
      <c r="L104" s="115"/>
      <c r="M104" s="176"/>
      <c r="N104" s="176"/>
      <c r="O104" s="176"/>
      <c r="P104" s="175"/>
      <c r="Q104" s="176"/>
      <c r="R104" s="176"/>
      <c r="S104" s="176"/>
      <c r="T104" s="176"/>
      <c r="U104" s="176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5.75" hidden="1" thickTop="1">
      <c r="A105" s="65"/>
      <c r="B105" s="187"/>
      <c r="J105" s="189"/>
      <c r="L105" s="115"/>
      <c r="M105" s="176"/>
      <c r="N105" s="176"/>
      <c r="O105" s="176"/>
      <c r="P105" s="175"/>
      <c r="Q105" s="176"/>
      <c r="R105" s="176"/>
      <c r="S105" s="176"/>
      <c r="T105" s="176"/>
      <c r="U105" s="176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5.75" hidden="1" thickTop="1">
      <c r="A106" s="65"/>
      <c r="B106" s="187"/>
      <c r="J106" s="189"/>
      <c r="L106" s="115"/>
      <c r="M106" s="176"/>
      <c r="N106" s="176"/>
      <c r="O106" s="176"/>
      <c r="P106" s="175"/>
      <c r="Q106" s="176"/>
      <c r="R106" s="176"/>
      <c r="S106" s="176"/>
      <c r="T106" s="176"/>
      <c r="U106" s="17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5.75" hidden="1" thickTop="1">
      <c r="A107" s="65"/>
      <c r="B107" s="187"/>
      <c r="J107" s="189"/>
      <c r="L107" s="115"/>
      <c r="M107" s="176"/>
      <c r="N107" s="176"/>
      <c r="O107" s="176"/>
      <c r="P107" s="175"/>
      <c r="Q107" s="176"/>
      <c r="R107" s="176"/>
      <c r="S107" s="176"/>
      <c r="T107" s="176"/>
      <c r="U107" s="176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5.75" hidden="1" thickTop="1">
      <c r="A108" s="65"/>
      <c r="B108" s="187"/>
      <c r="J108" s="189"/>
      <c r="L108" s="115"/>
      <c r="M108" s="176"/>
      <c r="N108" s="176"/>
      <c r="O108" s="176"/>
      <c r="P108" s="175"/>
      <c r="Q108" s="176"/>
      <c r="R108" s="176"/>
      <c r="S108" s="176"/>
      <c r="T108" s="176"/>
      <c r="U108" s="176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5.75" hidden="1" thickTop="1">
      <c r="A109" s="65"/>
      <c r="B109" s="187"/>
      <c r="J109" s="189"/>
      <c r="L109" s="115"/>
      <c r="M109" s="176"/>
      <c r="N109" s="176"/>
      <c r="O109" s="176"/>
      <c r="P109" s="175"/>
      <c r="Q109" s="176"/>
      <c r="R109" s="176"/>
      <c r="S109" s="176"/>
      <c r="T109" s="176"/>
      <c r="U109" s="176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5.75" hidden="1" thickTop="1">
      <c r="A110" s="65"/>
      <c r="B110" s="187"/>
      <c r="J110" s="189"/>
      <c r="L110" s="115"/>
      <c r="M110" s="176"/>
      <c r="N110" s="176"/>
      <c r="O110" s="176"/>
      <c r="P110" s="175"/>
      <c r="Q110" s="176"/>
      <c r="R110" s="176"/>
      <c r="S110" s="176"/>
      <c r="T110" s="176"/>
      <c r="U110" s="176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5.75" hidden="1" thickTop="1">
      <c r="A111" s="65"/>
      <c r="B111" s="187"/>
      <c r="J111" s="189"/>
      <c r="L111" s="115"/>
      <c r="M111" s="176"/>
      <c r="N111" s="176"/>
      <c r="O111" s="176"/>
      <c r="P111" s="175"/>
      <c r="Q111" s="176"/>
      <c r="R111" s="176"/>
      <c r="S111" s="176"/>
      <c r="T111" s="176"/>
      <c r="U111" s="176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5.75" hidden="1" thickTop="1">
      <c r="A112" s="65"/>
      <c r="B112" s="187"/>
      <c r="J112" s="189"/>
      <c r="L112" s="115"/>
      <c r="M112" s="176"/>
      <c r="N112" s="176"/>
      <c r="O112" s="176"/>
      <c r="P112" s="175"/>
      <c r="Q112" s="176"/>
      <c r="R112" s="176"/>
      <c r="S112" s="176"/>
      <c r="T112" s="176"/>
      <c r="U112" s="176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5.75" hidden="1" thickTop="1">
      <c r="A113" s="65"/>
      <c r="B113" s="187"/>
      <c r="J113" s="189"/>
      <c r="L113" s="115"/>
      <c r="M113" s="176"/>
      <c r="N113" s="176"/>
      <c r="O113" s="176"/>
      <c r="P113" s="175"/>
      <c r="Q113" s="176"/>
      <c r="R113" s="176"/>
      <c r="S113" s="176"/>
      <c r="T113" s="176"/>
      <c r="U113" s="176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5.75" hidden="1" thickTop="1">
      <c r="A114" s="65"/>
      <c r="B114" s="187"/>
      <c r="J114" s="189"/>
      <c r="L114" s="115"/>
      <c r="M114" s="176"/>
      <c r="N114" s="176"/>
      <c r="O114" s="176"/>
      <c r="P114" s="175"/>
      <c r="Q114" s="176"/>
      <c r="R114" s="176"/>
      <c r="S114" s="176"/>
      <c r="T114" s="176"/>
      <c r="U114" s="176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5.75" hidden="1" thickTop="1">
      <c r="A115" s="65"/>
      <c r="B115" s="187"/>
      <c r="J115" s="189"/>
      <c r="L115" s="115"/>
      <c r="M115" s="176"/>
      <c r="N115" s="176"/>
      <c r="O115" s="176"/>
      <c r="P115" s="175"/>
      <c r="Q115" s="176"/>
      <c r="R115" s="176"/>
      <c r="S115" s="176"/>
      <c r="T115" s="176"/>
      <c r="U115" s="176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5.75" hidden="1" thickTop="1">
      <c r="A116" s="65"/>
      <c r="B116" s="187"/>
      <c r="J116" s="189"/>
      <c r="L116" s="115"/>
      <c r="M116" s="176"/>
      <c r="N116" s="176"/>
      <c r="O116" s="176"/>
      <c r="P116" s="175"/>
      <c r="Q116" s="176"/>
      <c r="R116" s="176"/>
      <c r="S116" s="176"/>
      <c r="T116" s="176"/>
      <c r="U116" s="17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5.75" hidden="1" thickTop="1">
      <c r="A117" s="65"/>
      <c r="B117" s="187"/>
      <c r="J117" s="189"/>
      <c r="L117" s="115"/>
      <c r="M117" s="176"/>
      <c r="N117" s="176"/>
      <c r="O117" s="176"/>
      <c r="P117" s="175"/>
      <c r="Q117" s="176"/>
      <c r="R117" s="176"/>
      <c r="S117" s="176"/>
      <c r="T117" s="176"/>
      <c r="U117" s="176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5.75" hidden="1" thickTop="1">
      <c r="A118" s="65"/>
      <c r="B118" s="187"/>
      <c r="J118" s="189"/>
      <c r="L118" s="115"/>
      <c r="M118" s="176"/>
      <c r="N118" s="176"/>
      <c r="O118" s="176"/>
      <c r="P118" s="175"/>
      <c r="Q118" s="176"/>
      <c r="R118" s="176"/>
      <c r="S118" s="176"/>
      <c r="T118" s="176"/>
      <c r="U118" s="176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5.75" hidden="1" thickTop="1">
      <c r="A119" s="65"/>
      <c r="B119" s="187"/>
      <c r="J119" s="189"/>
      <c r="L119" s="115"/>
      <c r="M119" s="176"/>
      <c r="N119" s="176"/>
      <c r="O119" s="176"/>
      <c r="P119" s="175"/>
      <c r="Q119" s="176"/>
      <c r="R119" s="176"/>
      <c r="S119" s="176"/>
      <c r="T119" s="176"/>
      <c r="U119" s="176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5.75" hidden="1" thickTop="1">
      <c r="A120" s="65"/>
      <c r="B120" s="187"/>
      <c r="J120" s="189"/>
      <c r="L120" s="115"/>
      <c r="M120" s="176"/>
      <c r="N120" s="176"/>
      <c r="O120" s="176"/>
      <c r="P120" s="175"/>
      <c r="Q120" s="176"/>
      <c r="R120" s="176"/>
      <c r="S120" s="176"/>
      <c r="T120" s="176"/>
      <c r="U120" s="176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5.75" hidden="1" thickTop="1">
      <c r="A121" s="65"/>
      <c r="B121" s="187"/>
      <c r="J121" s="189"/>
      <c r="L121" s="115"/>
      <c r="M121" s="176"/>
      <c r="N121" s="176"/>
      <c r="O121" s="176"/>
      <c r="P121" s="175"/>
      <c r="Q121" s="176"/>
      <c r="R121" s="176"/>
      <c r="S121" s="176"/>
      <c r="T121" s="176"/>
      <c r="U121" s="176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5.75" hidden="1" thickTop="1">
      <c r="A122" s="65"/>
      <c r="B122" s="187"/>
      <c r="J122" s="189"/>
      <c r="L122" s="115"/>
      <c r="M122" s="176"/>
      <c r="N122" s="176"/>
      <c r="O122" s="176"/>
      <c r="P122" s="175"/>
      <c r="Q122" s="176"/>
      <c r="R122" s="176"/>
      <c r="S122" s="176"/>
      <c r="T122" s="176"/>
      <c r="U122" s="176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5.75" hidden="1" thickTop="1">
      <c r="A123" s="65"/>
      <c r="B123" s="187"/>
      <c r="J123" s="189"/>
      <c r="L123" s="115"/>
      <c r="M123" s="176"/>
      <c r="N123" s="176"/>
      <c r="O123" s="176"/>
      <c r="P123" s="175"/>
      <c r="Q123" s="176"/>
      <c r="R123" s="176"/>
      <c r="S123" s="176"/>
      <c r="T123" s="176"/>
      <c r="U123" s="176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5.75" hidden="1" thickTop="1">
      <c r="A124" s="65"/>
      <c r="B124" s="187"/>
      <c r="J124" s="189"/>
      <c r="L124" s="115"/>
      <c r="M124" s="176"/>
      <c r="N124" s="176"/>
      <c r="O124" s="176"/>
      <c r="P124" s="175"/>
      <c r="Q124" s="176"/>
      <c r="R124" s="176"/>
      <c r="S124" s="176"/>
      <c r="T124" s="176"/>
      <c r="U124" s="176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5.75" hidden="1" thickTop="1">
      <c r="A125" s="65"/>
      <c r="B125" s="187"/>
      <c r="J125" s="189"/>
      <c r="L125" s="115"/>
      <c r="M125" s="176"/>
      <c r="N125" s="176"/>
      <c r="O125" s="176"/>
      <c r="P125" s="175"/>
      <c r="Q125" s="176"/>
      <c r="R125" s="176"/>
      <c r="S125" s="176"/>
      <c r="T125" s="176"/>
      <c r="U125" s="176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5.75" hidden="1" thickTop="1">
      <c r="A126" s="65"/>
      <c r="B126" s="187"/>
      <c r="J126" s="189"/>
      <c r="L126" s="115"/>
      <c r="M126" s="176"/>
      <c r="N126" s="176"/>
      <c r="O126" s="176"/>
      <c r="P126" s="175"/>
      <c r="Q126" s="176"/>
      <c r="R126" s="176"/>
      <c r="S126" s="176"/>
      <c r="T126" s="176"/>
      <c r="U126" s="17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5.75" hidden="1" thickTop="1">
      <c r="A127" s="65"/>
      <c r="B127" s="187"/>
      <c r="J127" s="189"/>
      <c r="L127" s="115"/>
      <c r="M127" s="176"/>
      <c r="N127" s="176"/>
      <c r="O127" s="176"/>
      <c r="P127" s="175"/>
      <c r="Q127" s="176"/>
      <c r="R127" s="176"/>
      <c r="S127" s="176"/>
      <c r="T127" s="176"/>
      <c r="U127" s="176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5.75" hidden="1" thickTop="1">
      <c r="A128" s="65"/>
      <c r="B128" s="187"/>
      <c r="J128" s="189"/>
      <c r="L128" s="115"/>
      <c r="M128" s="176"/>
      <c r="N128" s="176"/>
      <c r="O128" s="176"/>
      <c r="P128" s="175"/>
      <c r="Q128" s="176"/>
      <c r="R128" s="176"/>
      <c r="S128" s="176"/>
      <c r="T128" s="176"/>
      <c r="U128" s="176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5.75" hidden="1" thickTop="1">
      <c r="A129" s="65"/>
      <c r="B129" s="187"/>
      <c r="J129" s="189"/>
      <c r="L129" s="115"/>
      <c r="M129" s="176"/>
      <c r="N129" s="176"/>
      <c r="O129" s="176"/>
      <c r="P129" s="175"/>
      <c r="Q129" s="176"/>
      <c r="R129" s="176"/>
      <c r="S129" s="176"/>
      <c r="T129" s="176"/>
      <c r="U129" s="176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5.75" hidden="1" thickTop="1">
      <c r="A130" s="65"/>
      <c r="B130" s="187"/>
      <c r="J130" s="189"/>
      <c r="L130" s="115"/>
      <c r="M130" s="176"/>
      <c r="N130" s="176"/>
      <c r="O130" s="176"/>
      <c r="P130" s="175"/>
      <c r="Q130" s="176"/>
      <c r="R130" s="176"/>
      <c r="S130" s="176"/>
      <c r="T130" s="176"/>
      <c r="U130" s="176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5.75" hidden="1" thickTop="1">
      <c r="A131" s="65"/>
      <c r="B131" s="187"/>
      <c r="J131" s="189"/>
      <c r="L131" s="115"/>
      <c r="M131" s="176"/>
      <c r="N131" s="176"/>
      <c r="O131" s="176"/>
      <c r="P131" s="175"/>
      <c r="Q131" s="176"/>
      <c r="R131" s="176"/>
      <c r="S131" s="176"/>
      <c r="T131" s="176"/>
      <c r="U131" s="176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5.75" hidden="1" thickTop="1">
      <c r="A132" s="65"/>
      <c r="B132" s="187"/>
      <c r="J132" s="189"/>
      <c r="L132" s="115"/>
      <c r="M132" s="176"/>
      <c r="N132" s="176"/>
      <c r="O132" s="176"/>
      <c r="P132" s="175"/>
      <c r="Q132" s="176"/>
      <c r="R132" s="176"/>
      <c r="S132" s="176"/>
      <c r="T132" s="176"/>
      <c r="U132" s="176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5.75" hidden="1" thickTop="1">
      <c r="A133" s="65"/>
      <c r="B133" s="187"/>
      <c r="J133" s="189"/>
      <c r="L133" s="115"/>
      <c r="M133" s="176"/>
      <c r="N133" s="176"/>
      <c r="O133" s="176"/>
      <c r="P133" s="175"/>
      <c r="Q133" s="176"/>
      <c r="R133" s="176"/>
      <c r="S133" s="176"/>
      <c r="T133" s="176"/>
      <c r="U133" s="176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5.75" hidden="1" thickTop="1">
      <c r="A134" s="65"/>
      <c r="B134" s="187"/>
      <c r="J134" s="189"/>
      <c r="L134" s="115"/>
      <c r="M134" s="176"/>
      <c r="N134" s="176"/>
      <c r="O134" s="176"/>
      <c r="P134" s="175"/>
      <c r="Q134" s="176"/>
      <c r="R134" s="176"/>
      <c r="S134" s="176"/>
      <c r="T134" s="176"/>
      <c r="U134" s="176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5.75" hidden="1" thickTop="1">
      <c r="A135" s="65"/>
      <c r="B135" s="187"/>
      <c r="J135" s="189"/>
      <c r="L135" s="115"/>
      <c r="M135" s="176"/>
      <c r="N135" s="176"/>
      <c r="O135" s="176"/>
      <c r="P135" s="175"/>
      <c r="Q135" s="176"/>
      <c r="R135" s="176"/>
      <c r="S135" s="176"/>
      <c r="T135" s="176"/>
      <c r="U135" s="176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5.75" hidden="1" thickTop="1">
      <c r="A136" s="65"/>
      <c r="B136" s="187"/>
      <c r="J136" s="189"/>
      <c r="L136" s="115"/>
      <c r="M136" s="176"/>
      <c r="N136" s="176"/>
      <c r="O136" s="176"/>
      <c r="P136" s="175"/>
      <c r="Q136" s="176"/>
      <c r="R136" s="176"/>
      <c r="S136" s="176"/>
      <c r="T136" s="176"/>
      <c r="U136" s="17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5.75" hidden="1" thickTop="1">
      <c r="A137" s="65"/>
      <c r="B137" s="187"/>
      <c r="J137" s="189"/>
      <c r="L137" s="115"/>
      <c r="M137" s="176"/>
      <c r="N137" s="176"/>
      <c r="O137" s="176"/>
      <c r="P137" s="175"/>
      <c r="Q137" s="176"/>
      <c r="R137" s="176"/>
      <c r="S137" s="176"/>
      <c r="T137" s="176"/>
      <c r="U137" s="176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5.75" hidden="1" thickTop="1">
      <c r="A138" s="65"/>
      <c r="B138" s="187"/>
      <c r="J138" s="189"/>
      <c r="L138" s="115"/>
      <c r="M138" s="176"/>
      <c r="N138" s="176"/>
      <c r="O138" s="176"/>
      <c r="P138" s="175"/>
      <c r="Q138" s="176"/>
      <c r="R138" s="176"/>
      <c r="S138" s="176"/>
      <c r="T138" s="176"/>
      <c r="U138" s="176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5.75" hidden="1" thickTop="1">
      <c r="A139" s="65"/>
      <c r="B139" s="187"/>
      <c r="J139" s="189"/>
      <c r="L139" s="115"/>
      <c r="M139" s="176"/>
      <c r="N139" s="176"/>
      <c r="O139" s="176"/>
      <c r="P139" s="175"/>
      <c r="Q139" s="176"/>
      <c r="R139" s="176"/>
      <c r="S139" s="176"/>
      <c r="T139" s="176"/>
      <c r="U139" s="176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5.75" hidden="1" thickTop="1">
      <c r="A140" s="65"/>
      <c r="B140" s="187"/>
      <c r="J140" s="189"/>
      <c r="L140" s="115"/>
      <c r="M140" s="176"/>
      <c r="N140" s="176"/>
      <c r="O140" s="176"/>
      <c r="P140" s="175"/>
      <c r="Q140" s="176"/>
      <c r="R140" s="176"/>
      <c r="S140" s="176"/>
      <c r="T140" s="176"/>
      <c r="U140" s="176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5.75" hidden="1" thickTop="1">
      <c r="A141" s="65"/>
      <c r="B141" s="187"/>
      <c r="J141" s="189"/>
      <c r="L141" s="115"/>
      <c r="M141" s="176"/>
      <c r="N141" s="176"/>
      <c r="O141" s="176"/>
      <c r="P141" s="175"/>
      <c r="Q141" s="176"/>
      <c r="R141" s="176"/>
      <c r="S141" s="176"/>
      <c r="T141" s="176"/>
      <c r="U141" s="176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5.75" hidden="1" thickTop="1">
      <c r="A142" s="65"/>
      <c r="B142" s="187"/>
      <c r="J142" s="189"/>
      <c r="L142" s="115"/>
      <c r="M142" s="176"/>
      <c r="N142" s="176"/>
      <c r="O142" s="176"/>
      <c r="P142" s="175"/>
      <c r="Q142" s="176"/>
      <c r="R142" s="176"/>
      <c r="S142" s="176"/>
      <c r="T142" s="176"/>
      <c r="U142" s="176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5.75" hidden="1" thickTop="1">
      <c r="A143" s="65"/>
      <c r="B143" s="187"/>
      <c r="J143" s="189"/>
      <c r="L143" s="115"/>
      <c r="M143" s="176"/>
      <c r="N143" s="176"/>
      <c r="O143" s="176"/>
      <c r="P143" s="175"/>
      <c r="Q143" s="176"/>
      <c r="R143" s="176"/>
      <c r="S143" s="176"/>
      <c r="T143" s="176"/>
      <c r="U143" s="176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5.75" hidden="1" thickTop="1">
      <c r="A144" s="65"/>
      <c r="B144" s="187"/>
      <c r="J144" s="189"/>
      <c r="L144" s="115"/>
      <c r="M144" s="176"/>
      <c r="N144" s="176"/>
      <c r="O144" s="176"/>
      <c r="P144" s="175"/>
      <c r="Q144" s="176"/>
      <c r="R144" s="176"/>
      <c r="S144" s="176"/>
      <c r="T144" s="176"/>
      <c r="U144" s="176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5.75" hidden="1" thickTop="1">
      <c r="A145" s="65"/>
      <c r="B145" s="187"/>
      <c r="J145" s="189"/>
      <c r="L145" s="115"/>
      <c r="M145" s="176"/>
      <c r="N145" s="176"/>
      <c r="O145" s="176"/>
      <c r="P145" s="175"/>
      <c r="Q145" s="176"/>
      <c r="R145" s="176"/>
      <c r="S145" s="176"/>
      <c r="T145" s="176"/>
      <c r="U145" s="176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5.75" hidden="1" thickTop="1">
      <c r="A146" s="65"/>
      <c r="B146" s="187"/>
      <c r="J146" s="189"/>
      <c r="L146" s="115"/>
      <c r="M146" s="176"/>
      <c r="N146" s="176"/>
      <c r="O146" s="176"/>
      <c r="P146" s="175"/>
      <c r="Q146" s="176"/>
      <c r="R146" s="176"/>
      <c r="S146" s="176"/>
      <c r="T146" s="176"/>
      <c r="U146" s="17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5.75" hidden="1" thickTop="1">
      <c r="A147" s="65"/>
      <c r="B147" s="187"/>
      <c r="J147" s="189"/>
      <c r="L147" s="115"/>
      <c r="M147" s="176"/>
      <c r="N147" s="176"/>
      <c r="O147" s="176"/>
      <c r="P147" s="175"/>
      <c r="Q147" s="176"/>
      <c r="R147" s="176"/>
      <c r="S147" s="176"/>
      <c r="T147" s="176"/>
      <c r="U147" s="176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5.75" hidden="1" thickTop="1">
      <c r="A148" s="65"/>
      <c r="B148" s="187"/>
      <c r="J148" s="189"/>
      <c r="L148" s="115"/>
      <c r="M148" s="176"/>
      <c r="N148" s="176"/>
      <c r="O148" s="176"/>
      <c r="P148" s="175"/>
      <c r="Q148" s="176"/>
      <c r="R148" s="176"/>
      <c r="S148" s="176"/>
      <c r="T148" s="176"/>
      <c r="U148" s="176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5.75" hidden="1" thickTop="1">
      <c r="A149" s="65"/>
      <c r="B149" s="187"/>
      <c r="J149" s="189"/>
      <c r="L149" s="115"/>
      <c r="M149" s="176"/>
      <c r="N149" s="176"/>
      <c r="O149" s="176"/>
      <c r="P149" s="175"/>
      <c r="Q149" s="176"/>
      <c r="R149" s="176"/>
      <c r="S149" s="176"/>
      <c r="T149" s="176"/>
      <c r="U149" s="176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ht="15.75" hidden="1" thickTop="1">
      <c r="A150" s="65"/>
      <c r="B150" s="187"/>
      <c r="J150" s="189"/>
      <c r="L150" s="115"/>
      <c r="M150" s="176"/>
      <c r="N150" s="176"/>
      <c r="O150" s="176"/>
      <c r="P150" s="175"/>
      <c r="Q150" s="176"/>
      <c r="R150" s="176"/>
      <c r="S150" s="176"/>
      <c r="T150" s="176"/>
      <c r="U150" s="176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5.75" hidden="1" thickTop="1">
      <c r="A151" s="65"/>
      <c r="B151" s="187"/>
      <c r="J151" s="189"/>
      <c r="L151" s="115"/>
      <c r="M151" s="176"/>
      <c r="N151" s="176"/>
      <c r="O151" s="176"/>
      <c r="P151" s="175"/>
      <c r="Q151" s="176"/>
      <c r="R151" s="176"/>
      <c r="S151" s="176"/>
      <c r="T151" s="176"/>
      <c r="U151" s="176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5.75" hidden="1" thickTop="1">
      <c r="A152" s="65"/>
      <c r="B152" s="187"/>
      <c r="J152" s="189"/>
      <c r="L152" s="115"/>
      <c r="M152" s="176"/>
      <c r="N152" s="176"/>
      <c r="O152" s="176"/>
      <c r="P152" s="175"/>
      <c r="Q152" s="176"/>
      <c r="R152" s="176"/>
      <c r="S152" s="176"/>
      <c r="T152" s="176"/>
      <c r="U152" s="176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5.75" hidden="1" thickTop="1">
      <c r="A153" s="65"/>
      <c r="B153" s="187"/>
      <c r="J153" s="189"/>
      <c r="L153" s="115"/>
      <c r="M153" s="176"/>
      <c r="N153" s="176"/>
      <c r="O153" s="176"/>
      <c r="P153" s="175"/>
      <c r="Q153" s="176"/>
      <c r="R153" s="176"/>
      <c r="S153" s="176"/>
      <c r="T153" s="176"/>
      <c r="U153" s="176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5.75" hidden="1" thickTop="1">
      <c r="A154" s="65"/>
      <c r="B154" s="187"/>
      <c r="J154" s="189"/>
      <c r="L154" s="115"/>
      <c r="M154" s="176"/>
      <c r="N154" s="176"/>
      <c r="O154" s="176"/>
      <c r="P154" s="175"/>
      <c r="Q154" s="176"/>
      <c r="R154" s="176"/>
      <c r="S154" s="176"/>
      <c r="T154" s="176"/>
      <c r="U154" s="176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5.75" hidden="1" thickTop="1">
      <c r="A155" s="65"/>
      <c r="B155" s="187"/>
      <c r="J155" s="189"/>
      <c r="L155" s="115"/>
      <c r="M155" s="176"/>
      <c r="N155" s="176"/>
      <c r="O155" s="176"/>
      <c r="P155" s="175"/>
      <c r="Q155" s="176"/>
      <c r="R155" s="176"/>
      <c r="S155" s="176"/>
      <c r="T155" s="176"/>
      <c r="U155" s="176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15.75" hidden="1" thickTop="1">
      <c r="A156" s="65"/>
      <c r="B156" s="187"/>
      <c r="J156" s="189"/>
      <c r="L156" s="115"/>
      <c r="M156" s="176"/>
      <c r="N156" s="176"/>
      <c r="O156" s="176"/>
      <c r="P156" s="175"/>
      <c r="Q156" s="176"/>
      <c r="R156" s="176"/>
      <c r="S156" s="176"/>
      <c r="T156" s="176"/>
      <c r="U156" s="17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5.75" hidden="1" thickTop="1">
      <c r="A157" s="65"/>
      <c r="B157" s="187"/>
      <c r="J157" s="189"/>
      <c r="L157" s="115"/>
      <c r="M157" s="176"/>
      <c r="N157" s="176"/>
      <c r="O157" s="176"/>
      <c r="P157" s="175"/>
      <c r="Q157" s="176"/>
      <c r="R157" s="176"/>
      <c r="S157" s="176"/>
      <c r="T157" s="176"/>
      <c r="U157" s="176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5.75" hidden="1" thickTop="1">
      <c r="A158" s="65"/>
      <c r="B158" s="187"/>
      <c r="J158" s="189"/>
      <c r="L158" s="115"/>
      <c r="M158" s="176"/>
      <c r="N158" s="176"/>
      <c r="O158" s="176"/>
      <c r="P158" s="175"/>
      <c r="Q158" s="176"/>
      <c r="R158" s="176"/>
      <c r="S158" s="176"/>
      <c r="T158" s="176"/>
      <c r="U158" s="176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15.75" hidden="1" thickTop="1">
      <c r="A159" s="65"/>
      <c r="B159" s="187"/>
      <c r="J159" s="189"/>
      <c r="L159" s="115"/>
      <c r="M159" s="176"/>
      <c r="N159" s="176"/>
      <c r="O159" s="176"/>
      <c r="P159" s="175"/>
      <c r="Q159" s="176"/>
      <c r="R159" s="176"/>
      <c r="S159" s="176"/>
      <c r="T159" s="176"/>
      <c r="U159" s="176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5.75" hidden="1" thickTop="1">
      <c r="A160" s="65"/>
      <c r="B160" s="187"/>
      <c r="J160" s="189"/>
      <c r="L160" s="115"/>
      <c r="M160" s="176"/>
      <c r="N160" s="176"/>
      <c r="O160" s="176"/>
      <c r="P160" s="175"/>
      <c r="Q160" s="176"/>
      <c r="R160" s="176"/>
      <c r="S160" s="176"/>
      <c r="T160" s="176"/>
      <c r="U160" s="176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5.75" hidden="1" thickTop="1">
      <c r="A161" s="65"/>
      <c r="B161" s="187"/>
      <c r="J161" s="189"/>
      <c r="L161" s="115"/>
      <c r="M161" s="176"/>
      <c r="N161" s="176"/>
      <c r="O161" s="176"/>
      <c r="P161" s="175"/>
      <c r="Q161" s="176"/>
      <c r="R161" s="176"/>
      <c r="S161" s="176"/>
      <c r="T161" s="176"/>
      <c r="U161" s="176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ht="15.75" hidden="1" thickTop="1">
      <c r="A162" s="65"/>
      <c r="B162" s="187"/>
      <c r="J162" s="189"/>
      <c r="L162" s="115"/>
      <c r="M162" s="176"/>
      <c r="N162" s="176"/>
      <c r="O162" s="176"/>
      <c r="P162" s="175"/>
      <c r="Q162" s="176"/>
      <c r="R162" s="176"/>
      <c r="S162" s="176"/>
      <c r="T162" s="176"/>
      <c r="U162" s="176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5.75" hidden="1" thickTop="1">
      <c r="A163" s="65"/>
      <c r="B163" s="187"/>
      <c r="J163" s="189"/>
      <c r="L163" s="115"/>
      <c r="M163" s="176"/>
      <c r="N163" s="176"/>
      <c r="O163" s="176"/>
      <c r="P163" s="175"/>
      <c r="Q163" s="176"/>
      <c r="R163" s="176"/>
      <c r="S163" s="176"/>
      <c r="T163" s="176"/>
      <c r="U163" s="176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5.75" hidden="1" thickTop="1">
      <c r="A164" s="65"/>
      <c r="B164" s="187"/>
      <c r="J164" s="189"/>
      <c r="L164" s="115"/>
      <c r="M164" s="176"/>
      <c r="N164" s="176"/>
      <c r="O164" s="176"/>
      <c r="P164" s="175"/>
      <c r="Q164" s="176"/>
      <c r="R164" s="176"/>
      <c r="S164" s="176"/>
      <c r="T164" s="176"/>
      <c r="U164" s="176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ht="15.75" hidden="1" thickTop="1">
      <c r="A165" s="65"/>
      <c r="B165" s="187"/>
      <c r="J165" s="189"/>
      <c r="L165" s="115"/>
      <c r="M165" s="176"/>
      <c r="N165" s="176"/>
      <c r="O165" s="176"/>
      <c r="P165" s="175"/>
      <c r="Q165" s="176"/>
      <c r="R165" s="176"/>
      <c r="S165" s="176"/>
      <c r="T165" s="176"/>
      <c r="U165" s="176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5.75" hidden="1" thickTop="1">
      <c r="A166" s="65"/>
      <c r="B166" s="187"/>
      <c r="J166" s="189"/>
      <c r="L166" s="115"/>
      <c r="M166" s="176"/>
      <c r="N166" s="176"/>
      <c r="O166" s="176"/>
      <c r="P166" s="175"/>
      <c r="Q166" s="176"/>
      <c r="R166" s="176"/>
      <c r="S166" s="176"/>
      <c r="T166" s="176"/>
      <c r="U166" s="17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5.75" hidden="1" thickTop="1">
      <c r="A167" s="65"/>
      <c r="B167" s="187"/>
      <c r="J167" s="189"/>
      <c r="L167" s="115"/>
      <c r="M167" s="176"/>
      <c r="N167" s="176"/>
      <c r="O167" s="176"/>
      <c r="P167" s="175"/>
      <c r="Q167" s="176"/>
      <c r="R167" s="176"/>
      <c r="S167" s="176"/>
      <c r="T167" s="176"/>
      <c r="U167" s="176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ht="15.75" hidden="1" thickTop="1">
      <c r="A168" s="65"/>
      <c r="B168" s="187"/>
      <c r="J168" s="189"/>
      <c r="L168" s="115"/>
      <c r="M168" s="176"/>
      <c r="N168" s="176"/>
      <c r="O168" s="176"/>
      <c r="P168" s="175"/>
      <c r="Q168" s="176"/>
      <c r="R168" s="176"/>
      <c r="S168" s="176"/>
      <c r="T168" s="176"/>
      <c r="U168" s="176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5.75" hidden="1" thickTop="1">
      <c r="A169" s="65"/>
      <c r="B169" s="187"/>
      <c r="J169" s="189"/>
      <c r="L169" s="115"/>
      <c r="M169" s="176"/>
      <c r="N169" s="176"/>
      <c r="O169" s="176"/>
      <c r="P169" s="175"/>
      <c r="Q169" s="176"/>
      <c r="R169" s="176"/>
      <c r="S169" s="176"/>
      <c r="T169" s="176"/>
      <c r="U169" s="176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5.75" hidden="1" thickTop="1">
      <c r="A170" s="65"/>
      <c r="B170" s="187"/>
      <c r="J170" s="189"/>
      <c r="L170" s="115"/>
      <c r="M170" s="176"/>
      <c r="N170" s="176"/>
      <c r="O170" s="176"/>
      <c r="P170" s="175"/>
      <c r="Q170" s="176"/>
      <c r="R170" s="176"/>
      <c r="S170" s="176"/>
      <c r="T170" s="176"/>
      <c r="U170" s="176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15.75" hidden="1" thickTop="1">
      <c r="A171" s="65"/>
      <c r="B171" s="187"/>
      <c r="J171" s="189"/>
      <c r="L171" s="115"/>
      <c r="M171" s="176"/>
      <c r="N171" s="176"/>
      <c r="O171" s="176"/>
      <c r="P171" s="175"/>
      <c r="Q171" s="176"/>
      <c r="R171" s="176"/>
      <c r="S171" s="176"/>
      <c r="T171" s="176"/>
      <c r="U171" s="176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5.75" hidden="1" thickTop="1">
      <c r="A172" s="65"/>
      <c r="B172" s="187"/>
      <c r="J172" s="189"/>
      <c r="L172" s="115"/>
      <c r="M172" s="176"/>
      <c r="N172" s="176"/>
      <c r="O172" s="176"/>
      <c r="P172" s="175"/>
      <c r="Q172" s="176"/>
      <c r="R172" s="176"/>
      <c r="S172" s="176"/>
      <c r="T172" s="176"/>
      <c r="U172" s="176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5.75" hidden="1" thickTop="1">
      <c r="A173" s="65"/>
      <c r="B173" s="187"/>
      <c r="J173" s="189"/>
      <c r="L173" s="115"/>
      <c r="M173" s="176"/>
      <c r="N173" s="176"/>
      <c r="O173" s="176"/>
      <c r="P173" s="175"/>
      <c r="Q173" s="176"/>
      <c r="R173" s="176"/>
      <c r="S173" s="176"/>
      <c r="T173" s="176"/>
      <c r="U173" s="176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15.75" hidden="1" thickTop="1">
      <c r="A174" s="65"/>
      <c r="B174" s="187"/>
      <c r="J174" s="189"/>
      <c r="L174" s="115"/>
      <c r="M174" s="176"/>
      <c r="N174" s="176"/>
      <c r="O174" s="176"/>
      <c r="P174" s="175"/>
      <c r="Q174" s="176"/>
      <c r="R174" s="176"/>
      <c r="S174" s="176"/>
      <c r="T174" s="176"/>
      <c r="U174" s="176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5.75" hidden="1" thickTop="1">
      <c r="A175" s="65"/>
      <c r="B175" s="187"/>
      <c r="J175" s="189"/>
      <c r="L175" s="115"/>
      <c r="M175" s="176"/>
      <c r="N175" s="176"/>
      <c r="O175" s="176"/>
      <c r="P175" s="175"/>
      <c r="Q175" s="176"/>
      <c r="R175" s="176"/>
      <c r="S175" s="176"/>
      <c r="T175" s="176"/>
      <c r="U175" s="176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5.75" hidden="1" thickTop="1">
      <c r="A176" s="65"/>
      <c r="B176" s="187"/>
      <c r="J176" s="189"/>
      <c r="L176" s="115"/>
      <c r="M176" s="176"/>
      <c r="N176" s="176"/>
      <c r="O176" s="176"/>
      <c r="P176" s="175"/>
      <c r="Q176" s="176"/>
      <c r="R176" s="176"/>
      <c r="S176" s="176"/>
      <c r="T176" s="176"/>
      <c r="U176" s="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15.75" hidden="1" thickTop="1">
      <c r="A177" s="65"/>
      <c r="B177" s="187"/>
      <c r="J177" s="189"/>
      <c r="L177" s="115"/>
      <c r="M177" s="176"/>
      <c r="N177" s="176"/>
      <c r="O177" s="176"/>
      <c r="P177" s="175"/>
      <c r="Q177" s="176"/>
      <c r="R177" s="176"/>
      <c r="S177" s="176"/>
      <c r="T177" s="176"/>
      <c r="U177" s="176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5.75" hidden="1" thickTop="1">
      <c r="A178" s="65"/>
      <c r="B178" s="187"/>
      <c r="J178" s="189"/>
      <c r="L178" s="115"/>
      <c r="M178" s="176"/>
      <c r="N178" s="176"/>
      <c r="O178" s="176"/>
      <c r="P178" s="175"/>
      <c r="Q178" s="176"/>
      <c r="R178" s="176"/>
      <c r="S178" s="176"/>
      <c r="T178" s="176"/>
      <c r="U178" s="176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5.75" hidden="1" thickTop="1">
      <c r="A179" s="65"/>
      <c r="B179" s="187"/>
      <c r="J179" s="189"/>
      <c r="L179" s="115"/>
      <c r="M179" s="176"/>
      <c r="N179" s="176"/>
      <c r="O179" s="176"/>
      <c r="P179" s="175"/>
      <c r="Q179" s="176"/>
      <c r="R179" s="176"/>
      <c r="S179" s="176"/>
      <c r="T179" s="176"/>
      <c r="U179" s="176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15.75" hidden="1" thickTop="1">
      <c r="A180" s="65"/>
      <c r="B180" s="187"/>
      <c r="J180" s="189"/>
      <c r="L180" s="115"/>
      <c r="M180" s="176"/>
      <c r="N180" s="176"/>
      <c r="O180" s="176"/>
      <c r="P180" s="175"/>
      <c r="Q180" s="176"/>
      <c r="R180" s="176"/>
      <c r="S180" s="176"/>
      <c r="T180" s="176"/>
      <c r="U180" s="176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5.75" hidden="1" thickTop="1">
      <c r="A181" s="65"/>
      <c r="B181" s="187"/>
      <c r="J181" s="189"/>
      <c r="L181" s="115"/>
      <c r="M181" s="176"/>
      <c r="N181" s="176"/>
      <c r="O181" s="176"/>
      <c r="P181" s="175"/>
      <c r="Q181" s="176"/>
      <c r="R181" s="176"/>
      <c r="S181" s="176"/>
      <c r="T181" s="176"/>
      <c r="U181" s="176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5.75" hidden="1" thickTop="1">
      <c r="A182" s="65"/>
      <c r="B182" s="187"/>
      <c r="J182" s="189"/>
      <c r="L182" s="115"/>
      <c r="M182" s="176"/>
      <c r="N182" s="176"/>
      <c r="O182" s="176"/>
      <c r="P182" s="175"/>
      <c r="Q182" s="176"/>
      <c r="R182" s="176"/>
      <c r="S182" s="176"/>
      <c r="T182" s="176"/>
      <c r="U182" s="176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ht="15.75" hidden="1" thickTop="1">
      <c r="A183" s="65"/>
      <c r="B183" s="187"/>
      <c r="J183" s="189"/>
      <c r="L183" s="115"/>
      <c r="M183" s="176"/>
      <c r="N183" s="176"/>
      <c r="O183" s="176"/>
      <c r="P183" s="175"/>
      <c r="Q183" s="176"/>
      <c r="R183" s="176"/>
      <c r="S183" s="176"/>
      <c r="T183" s="176"/>
      <c r="U183" s="176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5.75" hidden="1" thickTop="1">
      <c r="A184" s="65"/>
      <c r="B184" s="187"/>
      <c r="J184" s="189"/>
      <c r="L184" s="115"/>
      <c r="M184" s="176"/>
      <c r="N184" s="176"/>
      <c r="O184" s="176"/>
      <c r="P184" s="175"/>
      <c r="Q184" s="176"/>
      <c r="R184" s="176"/>
      <c r="S184" s="176"/>
      <c r="T184" s="176"/>
      <c r="U184" s="176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5.75" hidden="1" thickTop="1">
      <c r="A185" s="65"/>
      <c r="B185" s="187"/>
      <c r="J185" s="189"/>
      <c r="L185" s="115"/>
      <c r="M185" s="176"/>
      <c r="N185" s="176"/>
      <c r="O185" s="176"/>
      <c r="P185" s="175"/>
      <c r="Q185" s="176"/>
      <c r="R185" s="176"/>
      <c r="S185" s="176"/>
      <c r="T185" s="176"/>
      <c r="U185" s="176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ht="15.75" hidden="1" thickTop="1">
      <c r="A186" s="65"/>
      <c r="B186" s="187"/>
      <c r="J186" s="189"/>
      <c r="L186" s="115"/>
      <c r="M186" s="176"/>
      <c r="N186" s="176"/>
      <c r="O186" s="176"/>
      <c r="P186" s="175"/>
      <c r="Q186" s="176"/>
      <c r="R186" s="176"/>
      <c r="S186" s="176"/>
      <c r="T186" s="176"/>
      <c r="U186" s="17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5.75" hidden="1" thickTop="1">
      <c r="A187" s="65"/>
      <c r="B187" s="187"/>
      <c r="J187" s="189"/>
      <c r="L187" s="115"/>
      <c r="M187" s="176"/>
      <c r="N187" s="176"/>
      <c r="O187" s="176"/>
      <c r="P187" s="175"/>
      <c r="Q187" s="176"/>
      <c r="R187" s="176"/>
      <c r="S187" s="176"/>
      <c r="T187" s="176"/>
      <c r="U187" s="176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5.75" hidden="1" thickTop="1">
      <c r="A188" s="65"/>
      <c r="B188" s="187"/>
      <c r="J188" s="189"/>
      <c r="L188" s="115"/>
      <c r="M188" s="176"/>
      <c r="N188" s="176"/>
      <c r="O188" s="176"/>
      <c r="P188" s="175"/>
      <c r="Q188" s="176"/>
      <c r="R188" s="176"/>
      <c r="S188" s="176"/>
      <c r="T188" s="176"/>
      <c r="U188" s="176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ht="15.75" hidden="1" thickTop="1">
      <c r="A189" s="65"/>
      <c r="B189" s="187"/>
      <c r="J189" s="189"/>
      <c r="L189" s="115"/>
      <c r="M189" s="176"/>
      <c r="N189" s="176"/>
      <c r="O189" s="176"/>
      <c r="P189" s="175"/>
      <c r="Q189" s="176"/>
      <c r="R189" s="176"/>
      <c r="S189" s="176"/>
      <c r="T189" s="176"/>
      <c r="U189" s="176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5.75" hidden="1" thickTop="1">
      <c r="A190" s="65"/>
      <c r="B190" s="187"/>
      <c r="J190" s="189"/>
      <c r="L190" s="115"/>
      <c r="M190" s="176"/>
      <c r="N190" s="176"/>
      <c r="O190" s="176"/>
      <c r="P190" s="175"/>
      <c r="Q190" s="176"/>
      <c r="R190" s="176"/>
      <c r="S190" s="176"/>
      <c r="T190" s="176"/>
      <c r="U190" s="176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5.75" hidden="1" thickTop="1">
      <c r="A191" s="65"/>
      <c r="B191" s="187"/>
      <c r="J191" s="189"/>
      <c r="L191" s="115"/>
      <c r="M191" s="176"/>
      <c r="N191" s="176"/>
      <c r="O191" s="176"/>
      <c r="P191" s="175"/>
      <c r="Q191" s="176"/>
      <c r="R191" s="176"/>
      <c r="S191" s="176"/>
      <c r="T191" s="176"/>
      <c r="U191" s="176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 ht="15.75" hidden="1" thickTop="1">
      <c r="A192" s="65"/>
      <c r="B192" s="187"/>
      <c r="J192" s="189"/>
      <c r="L192" s="115"/>
      <c r="M192" s="176"/>
      <c r="N192" s="176"/>
      <c r="O192" s="176"/>
      <c r="P192" s="175"/>
      <c r="Q192" s="176"/>
      <c r="R192" s="176"/>
      <c r="S192" s="176"/>
      <c r="T192" s="176"/>
      <c r="U192" s="176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5.75" hidden="1" thickTop="1">
      <c r="A193" s="65"/>
      <c r="B193" s="187"/>
      <c r="J193" s="189"/>
      <c r="L193" s="115"/>
      <c r="M193" s="176"/>
      <c r="N193" s="176"/>
      <c r="O193" s="176"/>
      <c r="P193" s="175"/>
      <c r="Q193" s="176"/>
      <c r="R193" s="176"/>
      <c r="S193" s="176"/>
      <c r="T193" s="176"/>
      <c r="U193" s="176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5.75" hidden="1" thickTop="1">
      <c r="A194" s="65"/>
      <c r="B194" s="187"/>
      <c r="J194" s="189"/>
      <c r="L194" s="115"/>
      <c r="M194" s="176"/>
      <c r="N194" s="176"/>
      <c r="O194" s="176"/>
      <c r="P194" s="175"/>
      <c r="Q194" s="176"/>
      <c r="R194" s="176"/>
      <c r="S194" s="176"/>
      <c r="T194" s="176"/>
      <c r="U194" s="176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ht="15.75" hidden="1" thickTop="1">
      <c r="A195" s="65"/>
      <c r="B195" s="187"/>
      <c r="J195" s="189"/>
      <c r="L195" s="115"/>
      <c r="M195" s="176"/>
      <c r="N195" s="176"/>
      <c r="O195" s="176"/>
      <c r="P195" s="175"/>
      <c r="Q195" s="176"/>
      <c r="R195" s="176"/>
      <c r="S195" s="176"/>
      <c r="T195" s="176"/>
      <c r="U195" s="176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5.75" hidden="1" thickTop="1">
      <c r="A196" s="65"/>
      <c r="B196" s="187"/>
      <c r="J196" s="189"/>
      <c r="L196" s="115"/>
      <c r="M196" s="176"/>
      <c r="N196" s="176"/>
      <c r="O196" s="176"/>
      <c r="P196" s="175"/>
      <c r="Q196" s="176"/>
      <c r="R196" s="176"/>
      <c r="S196" s="176"/>
      <c r="T196" s="176"/>
      <c r="U196" s="17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5.75" hidden="1" thickTop="1">
      <c r="A197" s="65"/>
      <c r="B197" s="187"/>
      <c r="J197" s="189"/>
      <c r="L197" s="115"/>
      <c r="M197" s="176"/>
      <c r="N197" s="176"/>
      <c r="O197" s="176"/>
      <c r="P197" s="175"/>
      <c r="Q197" s="176"/>
      <c r="R197" s="176"/>
      <c r="S197" s="176"/>
      <c r="T197" s="176"/>
      <c r="U197" s="176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ht="15.75" hidden="1" thickTop="1">
      <c r="A198" s="65"/>
      <c r="B198" s="187"/>
      <c r="J198" s="189"/>
      <c r="L198" s="115"/>
      <c r="M198" s="176"/>
      <c r="N198" s="176"/>
      <c r="O198" s="176"/>
      <c r="P198" s="175"/>
      <c r="Q198" s="176"/>
      <c r="R198" s="176"/>
      <c r="S198" s="176"/>
      <c r="T198" s="176"/>
      <c r="U198" s="176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5.75" hidden="1" thickTop="1">
      <c r="A199" s="65"/>
      <c r="B199" s="187"/>
      <c r="J199" s="189"/>
      <c r="L199" s="115"/>
      <c r="M199" s="176"/>
      <c r="N199" s="176"/>
      <c r="O199" s="176"/>
      <c r="P199" s="175"/>
      <c r="Q199" s="176"/>
      <c r="R199" s="176"/>
      <c r="S199" s="176"/>
      <c r="T199" s="176"/>
      <c r="U199" s="176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5.75" hidden="1" thickTop="1">
      <c r="A200" s="65"/>
      <c r="B200" s="187"/>
      <c r="J200" s="189"/>
      <c r="L200" s="115"/>
      <c r="M200" s="176"/>
      <c r="N200" s="176"/>
      <c r="O200" s="176"/>
      <c r="P200" s="175"/>
      <c r="Q200" s="176"/>
      <c r="R200" s="176"/>
      <c r="S200" s="176"/>
      <c r="T200" s="176"/>
      <c r="U200" s="176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ht="15.75" hidden="1" thickTop="1">
      <c r="A201" s="65"/>
      <c r="B201" s="187"/>
      <c r="J201" s="189"/>
      <c r="L201" s="115"/>
      <c r="M201" s="176"/>
      <c r="N201" s="176"/>
      <c r="O201" s="176"/>
      <c r="P201" s="175"/>
      <c r="Q201" s="176"/>
      <c r="R201" s="176"/>
      <c r="S201" s="176"/>
      <c r="T201" s="176"/>
      <c r="U201" s="176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5.75" hidden="1" thickTop="1">
      <c r="A202" s="65"/>
      <c r="B202" s="187"/>
      <c r="J202" s="189"/>
      <c r="L202" s="115"/>
      <c r="M202" s="176"/>
      <c r="N202" s="176"/>
      <c r="O202" s="176"/>
      <c r="P202" s="175"/>
      <c r="Q202" s="176"/>
      <c r="R202" s="176"/>
      <c r="S202" s="176"/>
      <c r="T202" s="176"/>
      <c r="U202" s="176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5.75" hidden="1" thickTop="1">
      <c r="A203" s="65"/>
      <c r="B203" s="187"/>
      <c r="J203" s="189"/>
      <c r="L203" s="115"/>
      <c r="M203" s="176"/>
      <c r="N203" s="176"/>
      <c r="O203" s="176"/>
      <c r="P203" s="175"/>
      <c r="Q203" s="176"/>
      <c r="R203" s="176"/>
      <c r="S203" s="176"/>
      <c r="T203" s="176"/>
      <c r="U203" s="176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 ht="15.75" hidden="1" thickTop="1">
      <c r="A204" s="65"/>
      <c r="B204" s="187"/>
      <c r="J204" s="189"/>
      <c r="L204" s="115"/>
      <c r="M204" s="176"/>
      <c r="N204" s="176"/>
      <c r="O204" s="176"/>
      <c r="P204" s="175"/>
      <c r="Q204" s="176"/>
      <c r="R204" s="176"/>
      <c r="S204" s="176"/>
      <c r="T204" s="176"/>
      <c r="U204" s="176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5.75" hidden="1" thickTop="1">
      <c r="A205" s="65"/>
      <c r="B205" s="187"/>
      <c r="J205" s="189"/>
      <c r="L205" s="115"/>
      <c r="M205" s="176"/>
      <c r="N205" s="176"/>
      <c r="O205" s="176"/>
      <c r="P205" s="175"/>
      <c r="Q205" s="176"/>
      <c r="R205" s="176"/>
      <c r="S205" s="176"/>
      <c r="T205" s="176"/>
      <c r="U205" s="176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5.75" hidden="1" thickTop="1">
      <c r="A206" s="65"/>
      <c r="B206" s="187"/>
      <c r="J206" s="189"/>
      <c r="L206" s="115"/>
      <c r="M206" s="176"/>
      <c r="N206" s="176"/>
      <c r="O206" s="176"/>
      <c r="P206" s="175"/>
      <c r="Q206" s="176"/>
      <c r="R206" s="176"/>
      <c r="S206" s="176"/>
      <c r="T206" s="176"/>
      <c r="U206" s="17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ht="15.75" hidden="1" thickTop="1">
      <c r="A207" s="65"/>
      <c r="B207" s="187"/>
      <c r="J207" s="189"/>
      <c r="L207" s="115"/>
      <c r="M207" s="176"/>
      <c r="N207" s="176"/>
      <c r="O207" s="176"/>
      <c r="P207" s="175"/>
      <c r="Q207" s="176"/>
      <c r="R207" s="176"/>
      <c r="S207" s="176"/>
      <c r="T207" s="176"/>
      <c r="U207" s="176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5.75" hidden="1" thickTop="1">
      <c r="A208" s="65"/>
      <c r="B208" s="187"/>
      <c r="J208" s="189"/>
      <c r="L208" s="115"/>
      <c r="M208" s="176"/>
      <c r="N208" s="176"/>
      <c r="O208" s="176"/>
      <c r="P208" s="175"/>
      <c r="Q208" s="176"/>
      <c r="R208" s="176"/>
      <c r="S208" s="176"/>
      <c r="T208" s="176"/>
      <c r="U208" s="176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5.75" hidden="1" thickTop="1">
      <c r="A209" s="65"/>
      <c r="B209" s="187"/>
      <c r="J209" s="189"/>
      <c r="L209" s="115"/>
      <c r="M209" s="176"/>
      <c r="N209" s="176"/>
      <c r="O209" s="176"/>
      <c r="P209" s="175"/>
      <c r="Q209" s="176"/>
      <c r="R209" s="176"/>
      <c r="S209" s="176"/>
      <c r="T209" s="176"/>
      <c r="U209" s="176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:37" ht="15.75" hidden="1" thickTop="1">
      <c r="A210" s="65"/>
      <c r="B210" s="187"/>
      <c r="J210" s="189"/>
      <c r="L210" s="115"/>
      <c r="M210" s="176"/>
      <c r="N210" s="176"/>
      <c r="O210" s="176"/>
      <c r="P210" s="175"/>
      <c r="Q210" s="176"/>
      <c r="R210" s="176"/>
      <c r="S210" s="176"/>
      <c r="T210" s="176"/>
      <c r="U210" s="176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5.75" hidden="1" thickTop="1">
      <c r="A211" s="65"/>
      <c r="B211" s="187"/>
      <c r="J211" s="189"/>
      <c r="L211" s="115"/>
      <c r="M211" s="176"/>
      <c r="N211" s="176"/>
      <c r="O211" s="176"/>
      <c r="P211" s="175"/>
      <c r="Q211" s="176"/>
      <c r="R211" s="176"/>
      <c r="S211" s="176"/>
      <c r="T211" s="176"/>
      <c r="U211" s="176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5.75" hidden="1" thickTop="1">
      <c r="A212" s="65"/>
      <c r="B212" s="187"/>
      <c r="J212" s="189"/>
      <c r="L212" s="115"/>
      <c r="M212" s="176"/>
      <c r="N212" s="176"/>
      <c r="O212" s="176"/>
      <c r="P212" s="175"/>
      <c r="Q212" s="176"/>
      <c r="R212" s="176"/>
      <c r="S212" s="176"/>
      <c r="T212" s="176"/>
      <c r="U212" s="176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:37" ht="15.75" hidden="1" thickTop="1">
      <c r="A213" s="65"/>
      <c r="B213" s="187"/>
      <c r="J213" s="189"/>
      <c r="L213" s="115"/>
      <c r="M213" s="176"/>
      <c r="N213" s="176"/>
      <c r="O213" s="176"/>
      <c r="P213" s="175"/>
      <c r="Q213" s="176"/>
      <c r="R213" s="176"/>
      <c r="S213" s="176"/>
      <c r="T213" s="176"/>
      <c r="U213" s="176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5.75" hidden="1" thickTop="1">
      <c r="A214" s="65"/>
      <c r="B214" s="187"/>
      <c r="J214" s="189"/>
      <c r="L214" s="115"/>
      <c r="M214" s="176"/>
      <c r="N214" s="176"/>
      <c r="O214" s="176"/>
      <c r="P214" s="175"/>
      <c r="Q214" s="176"/>
      <c r="R214" s="176"/>
      <c r="S214" s="176"/>
      <c r="T214" s="176"/>
      <c r="U214" s="176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5.75" hidden="1" thickTop="1">
      <c r="A215" s="65"/>
      <c r="B215" s="187"/>
      <c r="J215" s="189"/>
      <c r="L215" s="115"/>
      <c r="M215" s="176"/>
      <c r="N215" s="176"/>
      <c r="O215" s="176"/>
      <c r="P215" s="175"/>
      <c r="Q215" s="176"/>
      <c r="R215" s="176"/>
      <c r="S215" s="176"/>
      <c r="T215" s="176"/>
      <c r="U215" s="176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:37" ht="15.75" hidden="1" thickTop="1">
      <c r="A216" s="65"/>
      <c r="B216" s="187"/>
      <c r="J216" s="189"/>
      <c r="L216" s="115"/>
      <c r="M216" s="176"/>
      <c r="N216" s="176"/>
      <c r="O216" s="176"/>
      <c r="P216" s="175"/>
      <c r="Q216" s="176"/>
      <c r="R216" s="176"/>
      <c r="S216" s="176"/>
      <c r="T216" s="176"/>
      <c r="U216" s="17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5.75" hidden="1" thickTop="1">
      <c r="A217" s="65"/>
      <c r="B217" s="187"/>
      <c r="J217" s="189"/>
      <c r="L217" s="115"/>
      <c r="M217" s="176"/>
      <c r="N217" s="176"/>
      <c r="O217" s="176"/>
      <c r="P217" s="175"/>
      <c r="Q217" s="176"/>
      <c r="R217" s="176"/>
      <c r="S217" s="176"/>
      <c r="T217" s="176"/>
      <c r="U217" s="176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5.75" hidden="1" thickTop="1">
      <c r="A218" s="65"/>
      <c r="B218" s="187"/>
      <c r="J218" s="189"/>
      <c r="L218" s="115"/>
      <c r="M218" s="176"/>
      <c r="N218" s="176"/>
      <c r="O218" s="176"/>
      <c r="P218" s="175"/>
      <c r="Q218" s="176"/>
      <c r="R218" s="176"/>
      <c r="S218" s="176"/>
      <c r="T218" s="176"/>
      <c r="U218" s="176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:37" ht="15.75" hidden="1" thickTop="1">
      <c r="A219" s="65"/>
      <c r="B219" s="187"/>
      <c r="J219" s="189"/>
      <c r="L219" s="115"/>
      <c r="M219" s="176"/>
      <c r="N219" s="176"/>
      <c r="O219" s="176"/>
      <c r="P219" s="175"/>
      <c r="Q219" s="176"/>
      <c r="R219" s="176"/>
      <c r="S219" s="176"/>
      <c r="T219" s="176"/>
      <c r="U219" s="176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5.75" hidden="1" thickTop="1">
      <c r="A220" s="65"/>
      <c r="B220" s="187"/>
      <c r="J220" s="189"/>
      <c r="L220" s="115"/>
      <c r="M220" s="176"/>
      <c r="N220" s="176"/>
      <c r="O220" s="176"/>
      <c r="P220" s="175"/>
      <c r="Q220" s="176"/>
      <c r="R220" s="176"/>
      <c r="S220" s="176"/>
      <c r="T220" s="176"/>
      <c r="U220" s="176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5.75" hidden="1" thickTop="1">
      <c r="A221" s="65"/>
      <c r="B221" s="187"/>
      <c r="J221" s="189"/>
      <c r="L221" s="115"/>
      <c r="M221" s="176"/>
      <c r="N221" s="176"/>
      <c r="O221" s="176"/>
      <c r="P221" s="175"/>
      <c r="Q221" s="176"/>
      <c r="R221" s="176"/>
      <c r="S221" s="176"/>
      <c r="T221" s="176"/>
      <c r="U221" s="176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:37" ht="16.5" hidden="1" thickBot="1" thickTop="1">
      <c r="A222" s="65"/>
      <c r="B222" s="199"/>
      <c r="C222" s="200"/>
      <c r="D222" s="200"/>
      <c r="E222" s="201"/>
      <c r="F222" s="200"/>
      <c r="G222" s="200"/>
      <c r="H222" s="200"/>
      <c r="I222" s="200"/>
      <c r="J222" s="202"/>
      <c r="L222" s="115"/>
      <c r="M222" s="176"/>
      <c r="N222" s="176"/>
      <c r="O222" s="176"/>
      <c r="P222" s="175"/>
      <c r="Q222" s="176"/>
      <c r="R222" s="176"/>
      <c r="S222" s="176"/>
      <c r="T222" s="176"/>
      <c r="U222" s="176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5.75" hidden="1" thickTop="1">
      <c r="A223" s="65"/>
      <c r="B223" s="187"/>
      <c r="J223" s="189"/>
      <c r="L223" s="115"/>
      <c r="M223" s="176"/>
      <c r="N223" s="176"/>
      <c r="O223" s="176"/>
      <c r="P223" s="175"/>
      <c r="Q223" s="176"/>
      <c r="R223" s="176"/>
      <c r="S223" s="176"/>
      <c r="T223" s="176"/>
      <c r="U223" s="176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2:37" ht="48" customHeight="1" hidden="1" thickBot="1">
      <c r="B224" s="187"/>
      <c r="J224" s="189"/>
      <c r="U224" s="205" t="s">
        <v>113</v>
      </c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2:37" ht="15.75" hidden="1" thickTop="1">
      <c r="B225" s="187"/>
      <c r="J225" s="189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2:37" ht="15.75" hidden="1" thickTop="1">
      <c r="B226" s="187"/>
      <c r="J226" s="189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2:37" ht="15.75" hidden="1" thickTop="1">
      <c r="B227" s="187"/>
      <c r="J227" s="189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2:37" ht="15.75" hidden="1" thickTop="1">
      <c r="B228" s="187"/>
      <c r="J228" s="189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2:37" ht="15.75" hidden="1" thickTop="1">
      <c r="B229" s="187"/>
      <c r="J229" s="18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2:37" ht="15.75" hidden="1" thickTop="1">
      <c r="B230" s="187"/>
      <c r="J230" s="189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2:37" ht="15.75" hidden="1" thickTop="1">
      <c r="B231" s="187"/>
      <c r="J231" s="189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2:37" ht="15.75" hidden="1" thickTop="1">
      <c r="B232" s="187"/>
      <c r="J232" s="189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2:37" ht="15.75" hidden="1" thickTop="1">
      <c r="B233" s="187"/>
      <c r="J233" s="189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2:37" ht="15.75" hidden="1" thickTop="1">
      <c r="B234" s="187"/>
      <c r="J234" s="189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2:37" ht="15.75" hidden="1" thickTop="1">
      <c r="B235" s="187"/>
      <c r="J235" s="189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2:37" ht="15.75" hidden="1" thickTop="1">
      <c r="B236" s="187"/>
      <c r="J236" s="189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2:37" ht="15.75" hidden="1" thickTop="1">
      <c r="B237" s="187"/>
      <c r="J237" s="189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2:37" ht="15.75" hidden="1" thickTop="1">
      <c r="B238" s="187"/>
      <c r="J238" s="189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2:37" ht="15.75" hidden="1" thickTop="1">
      <c r="B239" s="187"/>
      <c r="J239" s="18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2:37" ht="15.75" hidden="1" thickTop="1">
      <c r="B240" s="187"/>
      <c r="J240" s="189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2:37" ht="15.75" hidden="1" thickTop="1">
      <c r="B241" s="187"/>
      <c r="J241" s="189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2:37" ht="15.75" hidden="1" thickTop="1">
      <c r="B242" s="187"/>
      <c r="J242" s="189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2:37" ht="15.75" hidden="1" thickTop="1">
      <c r="B243" s="187"/>
      <c r="J243" s="189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2:37" ht="15.75" hidden="1" thickTop="1">
      <c r="B244" s="187"/>
      <c r="J244" s="189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2:37" ht="15.75" hidden="1" thickTop="1">
      <c r="B245" s="187"/>
      <c r="J245" s="189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2:37" ht="15.75" hidden="1" thickTop="1">
      <c r="B246" s="187"/>
      <c r="J246" s="189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</row>
    <row r="247" spans="2:37" ht="15.75" hidden="1" thickTop="1">
      <c r="B247" s="187"/>
      <c r="J247" s="189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2:37" ht="15.75" hidden="1" thickTop="1">
      <c r="B248" s="187"/>
      <c r="J248" s="189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2:37" ht="15.75" hidden="1" thickTop="1">
      <c r="B249" s="187"/>
      <c r="J249" s="18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2:37" ht="15.75" hidden="1" thickTop="1">
      <c r="B250" s="187"/>
      <c r="J250" s="189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2:37" ht="15.75" hidden="1" thickTop="1">
      <c r="B251" s="187"/>
      <c r="J251" s="189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2:37" ht="15.75" hidden="1" thickTop="1">
      <c r="B252" s="187"/>
      <c r="J252" s="189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</row>
    <row r="253" spans="2:37" ht="15.75" hidden="1" thickTop="1">
      <c r="B253" s="187"/>
      <c r="J253" s="189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2:37" ht="15.75" hidden="1" thickTop="1">
      <c r="B254" s="187"/>
      <c r="J254" s="189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5" spans="2:37" ht="15.75" hidden="1" thickTop="1">
      <c r="B255" s="187"/>
      <c r="J255" s="189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</row>
    <row r="256" spans="2:37" ht="15.75" hidden="1" thickTop="1">
      <c r="B256" s="187"/>
      <c r="J256" s="189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2:37" ht="15.75" hidden="1" thickTop="1">
      <c r="B257" s="187"/>
      <c r="J257" s="189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2:37" ht="15.75" hidden="1" thickTop="1">
      <c r="B258" s="187"/>
      <c r="J258" s="189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</row>
    <row r="259" spans="2:37" ht="15.75" hidden="1" thickTop="1">
      <c r="B259" s="187"/>
      <c r="J259" s="18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2:37" ht="15.75" hidden="1" thickTop="1">
      <c r="B260" s="187"/>
      <c r="J260" s="189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2:37" ht="15.75" hidden="1" thickTop="1">
      <c r="B261" s="187"/>
      <c r="J261" s="189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</row>
    <row r="262" spans="2:37" ht="15.75" hidden="1" thickTop="1">
      <c r="B262" s="187"/>
      <c r="J262" s="189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2:37" ht="15.75" hidden="1" thickTop="1">
      <c r="B263" s="187"/>
      <c r="J263" s="189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</row>
    <row r="264" spans="2:37" ht="15.75" hidden="1" thickTop="1">
      <c r="B264" s="187"/>
      <c r="J264" s="189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</row>
    <row r="265" spans="2:37" ht="15.75" hidden="1" thickTop="1">
      <c r="B265" s="187"/>
      <c r="J265" s="189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2:37" ht="15.75" hidden="1" thickTop="1">
      <c r="B266" s="187"/>
      <c r="J266" s="189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7" spans="2:37" ht="15.75" hidden="1" thickTop="1">
      <c r="B267" s="187"/>
      <c r="J267" s="189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</row>
    <row r="268" spans="2:37" ht="15.75" hidden="1" thickTop="1">
      <c r="B268" s="187"/>
      <c r="J268" s="189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2:37" ht="15.75" hidden="1" thickTop="1">
      <c r="B269" s="187"/>
      <c r="J269" s="18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</row>
    <row r="270" spans="2:37" ht="15.75" hidden="1" thickTop="1">
      <c r="B270" s="187"/>
      <c r="J270" s="189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</row>
    <row r="271" spans="2:37" ht="15.75" hidden="1" thickTop="1">
      <c r="B271" s="187"/>
      <c r="J271" s="189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2:37" ht="15.75" hidden="1" thickTop="1">
      <c r="B272" s="187"/>
      <c r="J272" s="189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</row>
    <row r="273" spans="2:37" ht="15.75" hidden="1" thickTop="1">
      <c r="B273" s="187"/>
      <c r="J273" s="189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</row>
    <row r="274" spans="2:37" ht="15.75" hidden="1" thickTop="1">
      <c r="B274" s="187"/>
      <c r="J274" s="189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2:37" ht="15.75" hidden="1" thickTop="1">
      <c r="B275" s="187"/>
      <c r="J275" s="189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</row>
    <row r="276" spans="2:37" ht="15.75" hidden="1" thickTop="1">
      <c r="B276" s="187"/>
      <c r="J276" s="189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</row>
    <row r="277" spans="2:37" ht="15.75" hidden="1" thickTop="1">
      <c r="B277" s="187"/>
      <c r="J277" s="189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2:37" ht="15.75" hidden="1" thickTop="1">
      <c r="B278" s="187"/>
      <c r="J278" s="189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</row>
    <row r="279" spans="2:37" ht="15.75" hidden="1" thickTop="1">
      <c r="B279" s="187"/>
      <c r="J279" s="18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</row>
    <row r="280" spans="2:37" ht="15.75" hidden="1" thickTop="1">
      <c r="B280" s="187"/>
      <c r="J280" s="189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2:37" ht="15.75" hidden="1" thickTop="1">
      <c r="B281" s="187"/>
      <c r="J281" s="189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</row>
    <row r="282" spans="2:37" ht="15.75" hidden="1" thickTop="1">
      <c r="B282" s="187"/>
      <c r="J282" s="189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</row>
    <row r="283" spans="2:37" ht="15.75" hidden="1" thickTop="1">
      <c r="B283" s="187"/>
      <c r="J283" s="189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2:37" ht="15.75" hidden="1" thickTop="1">
      <c r="B284" s="187"/>
      <c r="J284" s="189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</row>
    <row r="285" spans="2:37" ht="15.75" hidden="1" thickTop="1">
      <c r="B285" s="187"/>
      <c r="J285" s="189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</row>
    <row r="286" spans="2:37" ht="15.75" hidden="1" thickTop="1">
      <c r="B286" s="187"/>
      <c r="J286" s="189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2:37" ht="15.75" hidden="1" thickTop="1">
      <c r="B287" s="187"/>
      <c r="J287" s="189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</row>
    <row r="288" spans="2:37" ht="15.75" hidden="1" thickTop="1">
      <c r="B288" s="187"/>
      <c r="J288" s="189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</row>
    <row r="289" spans="2:37" ht="15.75" hidden="1" thickTop="1">
      <c r="B289" s="187"/>
      <c r="J289" s="1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2:37" ht="15.75" hidden="1" thickTop="1">
      <c r="B290" s="187"/>
      <c r="J290" s="189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</row>
    <row r="291" spans="2:37" ht="15.75" hidden="1" thickTop="1">
      <c r="B291" s="187"/>
      <c r="J291" s="189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</row>
    <row r="292" spans="2:37" ht="15.75" hidden="1" thickTop="1">
      <c r="B292" s="187"/>
      <c r="J292" s="189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2:37" ht="15.75" hidden="1" thickTop="1">
      <c r="B293" s="187"/>
      <c r="J293" s="189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</row>
    <row r="294" spans="2:37" ht="15.75" hidden="1" thickTop="1">
      <c r="B294" s="187"/>
      <c r="J294" s="189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</row>
    <row r="295" spans="2:37" ht="15.75" hidden="1" thickTop="1">
      <c r="B295" s="187"/>
      <c r="J295" s="189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2:37" ht="15.75" hidden="1" thickTop="1">
      <c r="B296" s="187"/>
      <c r="J296" s="189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</row>
    <row r="297" spans="2:37" ht="15.75" hidden="1" thickTop="1">
      <c r="B297" s="187"/>
      <c r="J297" s="189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</row>
    <row r="298" spans="2:37" ht="15.75" hidden="1" thickTop="1">
      <c r="B298" s="187"/>
      <c r="J298" s="189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2:37" ht="15.75" hidden="1" thickTop="1">
      <c r="B299" s="187"/>
      <c r="J299" s="18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</row>
    <row r="300" spans="2:37" ht="15.75" hidden="1" thickTop="1">
      <c r="B300" s="187"/>
      <c r="J300" s="189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</row>
    <row r="301" spans="2:37" ht="15.75" hidden="1" thickTop="1">
      <c r="B301" s="187"/>
      <c r="J301" s="189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2:37" ht="15.75" hidden="1" thickTop="1">
      <c r="B302" s="187"/>
      <c r="J302" s="189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</row>
    <row r="303" spans="2:37" ht="15.75" hidden="1" thickTop="1">
      <c r="B303" s="187"/>
      <c r="J303" s="189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</row>
    <row r="304" spans="2:37" ht="15.75" hidden="1" thickTop="1">
      <c r="B304" s="187"/>
      <c r="J304" s="189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2:37" ht="15.75" hidden="1" thickTop="1">
      <c r="B305" s="187"/>
      <c r="J305" s="189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</row>
    <row r="306" spans="2:37" ht="15.75" hidden="1" thickTop="1">
      <c r="B306" s="187"/>
      <c r="J306" s="189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</row>
    <row r="307" spans="2:37" ht="15.75" hidden="1" thickTop="1">
      <c r="B307" s="187"/>
      <c r="J307" s="189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2:37" ht="15.75" hidden="1" thickTop="1">
      <c r="B308" s="187"/>
      <c r="J308" s="189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</row>
    <row r="309" spans="2:37" ht="15.75" hidden="1" thickTop="1">
      <c r="B309" s="187"/>
      <c r="J309" s="18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</row>
    <row r="310" spans="2:37" ht="15.75" hidden="1" thickTop="1">
      <c r="B310" s="187"/>
      <c r="J310" s="189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2:37" ht="15.75" hidden="1" thickTop="1">
      <c r="B311" s="187"/>
      <c r="J311" s="189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</row>
    <row r="312" spans="2:37" ht="15.75" hidden="1" thickTop="1">
      <c r="B312" s="187"/>
      <c r="J312" s="189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</row>
    <row r="313" spans="2:37" ht="15.75" hidden="1" thickTop="1">
      <c r="B313" s="187"/>
      <c r="J313" s="189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2:37" ht="15.75" hidden="1" thickTop="1">
      <c r="B314" s="187"/>
      <c r="J314" s="189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</row>
    <row r="315" spans="2:37" ht="15.75" hidden="1" thickTop="1">
      <c r="B315" s="187"/>
      <c r="J315" s="189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</row>
    <row r="316" spans="2:37" ht="15.75" hidden="1" thickTop="1">
      <c r="B316" s="187"/>
      <c r="J316" s="189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2:37" ht="15.75" hidden="1" thickTop="1">
      <c r="B317" s="187"/>
      <c r="J317" s="189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</row>
    <row r="318" spans="2:37" ht="15.75" hidden="1" thickTop="1">
      <c r="B318" s="187"/>
      <c r="J318" s="189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</row>
    <row r="319" spans="2:37" ht="15.75" hidden="1" thickTop="1">
      <c r="B319" s="187"/>
      <c r="J319" s="18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2:37" ht="15.75" hidden="1" thickTop="1">
      <c r="B320" s="187"/>
      <c r="J320" s="189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</row>
    <row r="321" spans="2:37" ht="15.75" hidden="1" thickTop="1">
      <c r="B321" s="187"/>
      <c r="J321" s="189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</row>
    <row r="322" spans="2:37" ht="15.75" hidden="1" thickTop="1">
      <c r="B322" s="187"/>
      <c r="J322" s="189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2:37" ht="15.75" hidden="1" thickTop="1">
      <c r="B323" s="187"/>
      <c r="J323" s="189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</row>
    <row r="324" spans="2:37" ht="15.75" hidden="1" thickTop="1">
      <c r="B324" s="187"/>
      <c r="J324" s="189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</row>
    <row r="325" spans="2:37" ht="15.75" hidden="1" thickTop="1">
      <c r="B325" s="187"/>
      <c r="J325" s="189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2:37" ht="15.75" hidden="1" thickTop="1">
      <c r="B326" s="187"/>
      <c r="J326" s="189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</row>
    <row r="327" spans="2:37" ht="15.75" hidden="1" thickTop="1">
      <c r="B327" s="187"/>
      <c r="J327" s="189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</row>
    <row r="328" spans="2:37" ht="15.75" hidden="1" thickTop="1">
      <c r="B328" s="187"/>
      <c r="J328" s="189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2:37" ht="15.75" hidden="1" thickTop="1">
      <c r="B329" s="187"/>
      <c r="J329" s="18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</row>
    <row r="330" spans="2:37" ht="15.75" hidden="1" thickTop="1">
      <c r="B330" s="187"/>
      <c r="J330" s="189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</row>
    <row r="331" spans="2:37" ht="15.75" hidden="1" thickTop="1">
      <c r="B331" s="187"/>
      <c r="J331" s="189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2:37" ht="15.75" hidden="1" thickTop="1">
      <c r="B332" s="187"/>
      <c r="J332" s="189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</row>
    <row r="333" spans="2:37" ht="15.75" hidden="1" thickTop="1">
      <c r="B333" s="187"/>
      <c r="J333" s="189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</row>
    <row r="334" spans="2:37" ht="15.75" hidden="1" thickTop="1">
      <c r="B334" s="187"/>
      <c r="J334" s="189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2:37" ht="15.75" hidden="1" thickTop="1">
      <c r="B335" s="187"/>
      <c r="J335" s="189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</row>
    <row r="336" spans="2:37" ht="15.75" hidden="1" thickTop="1">
      <c r="B336" s="187"/>
      <c r="J336" s="189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</row>
    <row r="337" spans="2:37" ht="15.75" hidden="1" thickTop="1">
      <c r="B337" s="187"/>
      <c r="J337" s="189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2:37" ht="15.75" hidden="1" thickTop="1">
      <c r="B338" s="187"/>
      <c r="J338" s="189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</row>
    <row r="339" spans="2:37" ht="15.75" hidden="1" thickTop="1">
      <c r="B339" s="187"/>
      <c r="J339" s="18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</row>
    <row r="340" spans="2:37" ht="15.75" hidden="1" thickTop="1">
      <c r="B340" s="187"/>
      <c r="J340" s="189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2:37" ht="15.75" hidden="1" thickTop="1">
      <c r="B341" s="187"/>
      <c r="J341" s="189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</row>
    <row r="342" spans="2:37" ht="15.75" hidden="1" thickTop="1">
      <c r="B342" s="187"/>
      <c r="J342" s="189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</row>
    <row r="343" spans="2:37" ht="15.75" hidden="1" thickTop="1">
      <c r="B343" s="187"/>
      <c r="J343" s="189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2:37" ht="15.75" hidden="1" thickTop="1">
      <c r="B344" s="187"/>
      <c r="J344" s="189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</row>
    <row r="345" spans="2:37" ht="15.75" hidden="1" thickTop="1">
      <c r="B345" s="187"/>
      <c r="J345" s="189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</row>
    <row r="346" spans="2:37" ht="15.75" hidden="1" thickTop="1">
      <c r="B346" s="187"/>
      <c r="J346" s="189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2:37" ht="15.75" hidden="1" thickTop="1">
      <c r="B347" s="187"/>
      <c r="J347" s="189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</row>
    <row r="348" spans="2:37" ht="15.75" hidden="1" thickTop="1">
      <c r="B348" s="187"/>
      <c r="J348" s="189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</row>
    <row r="349" spans="2:37" ht="15.75" hidden="1" thickTop="1">
      <c r="B349" s="187"/>
      <c r="J349" s="18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2:37" ht="15.75" hidden="1" thickTop="1">
      <c r="B350" s="187"/>
      <c r="J350" s="189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</row>
    <row r="351" spans="2:37" ht="15.75" hidden="1" thickTop="1">
      <c r="B351" s="187"/>
      <c r="J351" s="189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</row>
    <row r="352" spans="2:37" ht="15.75" hidden="1" thickTop="1">
      <c r="B352" s="187"/>
      <c r="J352" s="189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2:37" ht="15.75" hidden="1" thickTop="1">
      <c r="B353" s="187"/>
      <c r="J353" s="189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</row>
    <row r="354" spans="2:37" ht="15.75" hidden="1" thickTop="1">
      <c r="B354" s="187"/>
      <c r="J354" s="189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</row>
    <row r="355" spans="2:37" ht="15.75" hidden="1" thickTop="1">
      <c r="B355" s="187"/>
      <c r="J355" s="189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2:37" ht="15.75" hidden="1" thickTop="1">
      <c r="B356" s="187"/>
      <c r="J356" s="189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</row>
    <row r="357" spans="2:37" ht="15.75" hidden="1" thickTop="1">
      <c r="B357" s="187"/>
      <c r="J357" s="189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</row>
    <row r="358" spans="2:37" ht="15.75" hidden="1" thickTop="1">
      <c r="B358" s="187"/>
      <c r="J358" s="189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2:37" ht="15.75" hidden="1" thickTop="1">
      <c r="B359" s="187"/>
      <c r="J359" s="18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</row>
    <row r="360" spans="2:37" ht="15.75" hidden="1" thickTop="1">
      <c r="B360" s="187"/>
      <c r="J360" s="189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</row>
    <row r="361" spans="2:37" ht="15.75" hidden="1" thickTop="1">
      <c r="B361" s="187"/>
      <c r="J361" s="189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2:37" ht="15.75" hidden="1" thickTop="1">
      <c r="B362" s="187"/>
      <c r="J362" s="189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</row>
    <row r="363" spans="2:37" ht="15.75" hidden="1" thickTop="1">
      <c r="B363" s="187"/>
      <c r="J363" s="189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</row>
    <row r="364" spans="2:37" ht="15.75" hidden="1" thickTop="1">
      <c r="B364" s="187"/>
      <c r="J364" s="189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2:37" ht="15.75" hidden="1" thickTop="1">
      <c r="B365" s="187"/>
      <c r="J365" s="189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</row>
    <row r="366" spans="2:37" ht="15.75" hidden="1" thickTop="1">
      <c r="B366" s="187"/>
      <c r="J366" s="189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</row>
    <row r="367" spans="2:37" ht="15.75" hidden="1" thickTop="1">
      <c r="B367" s="187"/>
      <c r="J367" s="189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2:37" ht="15.75" hidden="1" thickTop="1">
      <c r="B368" s="187"/>
      <c r="J368" s="189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</row>
    <row r="369" spans="2:37" ht="15.75" hidden="1" thickTop="1">
      <c r="B369" s="187"/>
      <c r="J369" s="18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</row>
    <row r="370" spans="2:37" ht="15.75" hidden="1" thickTop="1">
      <c r="B370" s="187"/>
      <c r="J370" s="189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2:37" ht="15.75" hidden="1" thickTop="1">
      <c r="B371" s="187"/>
      <c r="J371" s="189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</row>
    <row r="372" spans="2:37" ht="15.75" hidden="1" thickTop="1">
      <c r="B372" s="187"/>
      <c r="J372" s="189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</row>
    <row r="373" spans="2:37" ht="15.75" hidden="1" thickTop="1">
      <c r="B373" s="187"/>
      <c r="J373" s="189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2:37" ht="15.75" hidden="1" thickTop="1">
      <c r="B374" s="187"/>
      <c r="J374" s="189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</row>
    <row r="375" spans="2:37" ht="15.75" hidden="1" thickTop="1">
      <c r="B375" s="187"/>
      <c r="J375" s="189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</row>
    <row r="376" spans="2:37" ht="15.75" hidden="1" thickTop="1">
      <c r="B376" s="187"/>
      <c r="J376" s="189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2:37" ht="15.75" hidden="1" thickTop="1">
      <c r="B377" s="187"/>
      <c r="J377" s="189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</row>
    <row r="378" spans="2:37" ht="15.75" hidden="1" thickTop="1">
      <c r="B378" s="187"/>
      <c r="J378" s="189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</row>
    <row r="379" spans="2:37" ht="15.75" hidden="1" thickTop="1">
      <c r="B379" s="187"/>
      <c r="J379" s="18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2:37" ht="15.75" hidden="1" thickTop="1">
      <c r="B380" s="187"/>
      <c r="J380" s="189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</row>
    <row r="381" spans="2:37" ht="15.75" hidden="1" thickTop="1">
      <c r="B381" s="187"/>
      <c r="J381" s="189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</row>
    <row r="382" spans="2:37" ht="15.75" hidden="1" thickTop="1">
      <c r="B382" s="187"/>
      <c r="J382" s="189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2:37" ht="15.75" hidden="1" thickTop="1">
      <c r="B383" s="187"/>
      <c r="J383" s="189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</row>
    <row r="384" spans="2:37" ht="15.75" hidden="1" thickTop="1">
      <c r="B384" s="187"/>
      <c r="J384" s="189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</row>
    <row r="385" spans="2:37" ht="15.75" hidden="1" thickTop="1">
      <c r="B385" s="187"/>
      <c r="J385" s="189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2:37" ht="15.75" hidden="1" thickTop="1">
      <c r="B386" s="187"/>
      <c r="J386" s="189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</row>
    <row r="387" spans="2:37" ht="15.75" hidden="1" thickTop="1">
      <c r="B387" s="187"/>
      <c r="J387" s="189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</row>
    <row r="388" spans="2:37" ht="15.75" hidden="1" thickTop="1">
      <c r="B388" s="187"/>
      <c r="J388" s="189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2:37" ht="15.75" hidden="1" thickTop="1">
      <c r="B389" s="187"/>
      <c r="J389" s="1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</row>
    <row r="390" spans="2:37" ht="15.75" hidden="1" thickTop="1">
      <c r="B390" s="187"/>
      <c r="J390" s="189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</row>
    <row r="391" spans="2:37" ht="15.75" hidden="1" thickTop="1">
      <c r="B391" s="187"/>
      <c r="J391" s="189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2:37" ht="15.75" hidden="1" thickTop="1">
      <c r="B392" s="187"/>
      <c r="J392" s="189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</row>
    <row r="393" spans="2:37" ht="15.75" hidden="1" thickTop="1">
      <c r="B393" s="187"/>
      <c r="J393" s="189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</row>
    <row r="394" spans="2:37" ht="15.75" hidden="1" thickTop="1">
      <c r="B394" s="187"/>
      <c r="J394" s="189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2:37" ht="15.75" hidden="1" thickTop="1">
      <c r="B395" s="187"/>
      <c r="J395" s="189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</row>
    <row r="396" spans="2:37" ht="15.75" hidden="1" thickTop="1">
      <c r="B396" s="187"/>
      <c r="J396" s="189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</row>
    <row r="397" spans="2:37" ht="15.75" hidden="1" thickTop="1">
      <c r="B397" s="187"/>
      <c r="J397" s="189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2:37" ht="15.75" hidden="1" thickTop="1">
      <c r="B398" s="187"/>
      <c r="J398" s="189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</row>
    <row r="399" spans="2:37" ht="15.75" hidden="1" thickTop="1">
      <c r="B399" s="187"/>
      <c r="J399" s="18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</row>
    <row r="400" spans="2:37" ht="15.75" hidden="1" thickTop="1">
      <c r="B400" s="187"/>
      <c r="J400" s="189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2:37" ht="15.75" hidden="1" thickTop="1">
      <c r="B401" s="187"/>
      <c r="J401" s="189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</row>
    <row r="402" spans="2:37" ht="15.75" hidden="1" thickTop="1">
      <c r="B402" s="187"/>
      <c r="J402" s="189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</row>
    <row r="403" spans="2:37" ht="15.75" hidden="1" thickTop="1">
      <c r="B403" s="187"/>
      <c r="J403" s="189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2:37" ht="15.75" hidden="1" thickTop="1">
      <c r="B404" s="187"/>
      <c r="J404" s="189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</row>
    <row r="405" spans="2:37" ht="15.75" hidden="1" thickTop="1">
      <c r="B405" s="187"/>
      <c r="J405" s="189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</row>
    <row r="406" spans="2:37" ht="15.75" hidden="1" thickTop="1">
      <c r="B406" s="187"/>
      <c r="J406" s="189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2:37" ht="15.75" hidden="1" thickTop="1">
      <c r="B407" s="187"/>
      <c r="J407" s="189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</row>
    <row r="408" spans="2:37" ht="15.75" hidden="1" thickTop="1">
      <c r="B408" s="187"/>
      <c r="J408" s="189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</row>
    <row r="409" spans="2:37" ht="15.75" hidden="1" thickTop="1">
      <c r="B409" s="187"/>
      <c r="J409" s="18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2:37" ht="15.75" hidden="1" thickTop="1">
      <c r="B410" s="187"/>
      <c r="J410" s="189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</row>
    <row r="411" spans="2:37" ht="15.75" hidden="1" thickTop="1">
      <c r="B411" s="187"/>
      <c r="J411" s="189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</row>
    <row r="412" spans="2:37" ht="15.75" hidden="1" thickTop="1">
      <c r="B412" s="187"/>
      <c r="J412" s="189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2:37" ht="15.75" hidden="1" thickTop="1">
      <c r="B413" s="187"/>
      <c r="J413" s="189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</row>
    <row r="414" spans="2:37" ht="15.75" hidden="1" thickTop="1">
      <c r="B414" s="187"/>
      <c r="J414" s="189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2:37" ht="15.75" hidden="1" thickTop="1">
      <c r="B415" s="187"/>
      <c r="J415" s="189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2:37" ht="15.75" hidden="1" thickTop="1">
      <c r="B416" s="187"/>
      <c r="J416" s="189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</row>
    <row r="417" spans="2:37" ht="15.75" hidden="1" thickTop="1">
      <c r="B417" s="187"/>
      <c r="J417" s="189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</row>
    <row r="418" spans="2:37" ht="15.75" hidden="1" thickTop="1">
      <c r="B418" s="187"/>
      <c r="J418" s="189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2:37" ht="15.75" hidden="1" thickTop="1">
      <c r="B419" s="187"/>
      <c r="J419" s="18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</row>
    <row r="420" spans="2:37" ht="15.75" hidden="1" thickTop="1">
      <c r="B420" s="187"/>
      <c r="J420" s="189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</row>
    <row r="421" spans="2:37" ht="15.75" hidden="1" thickTop="1">
      <c r="B421" s="187"/>
      <c r="J421" s="189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2:37" ht="15.75" hidden="1" thickTop="1">
      <c r="B422" s="187"/>
      <c r="J422" s="189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</row>
    <row r="423" spans="2:37" ht="15.75" hidden="1" thickTop="1">
      <c r="B423" s="187"/>
      <c r="J423" s="189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</row>
    <row r="424" spans="2:37" ht="15.75" hidden="1" thickTop="1">
      <c r="B424" s="187"/>
      <c r="J424" s="189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2:37" ht="15.75" hidden="1" thickTop="1">
      <c r="B425" s="187"/>
      <c r="J425" s="189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</row>
    <row r="426" spans="2:37" ht="15.75" hidden="1" thickTop="1">
      <c r="B426" s="187"/>
      <c r="J426" s="189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</row>
    <row r="427" spans="2:37" ht="15.75" hidden="1" thickTop="1">
      <c r="B427" s="187"/>
      <c r="J427" s="189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2:37" ht="15.75" hidden="1" thickTop="1">
      <c r="B428" s="187"/>
      <c r="J428" s="189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</row>
    <row r="429" spans="2:37" ht="15.75" hidden="1" thickTop="1">
      <c r="B429" s="187"/>
      <c r="J429" s="18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</row>
    <row r="430" spans="2:37" ht="15.75" hidden="1" thickTop="1">
      <c r="B430" s="187"/>
      <c r="J430" s="189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2:37" ht="15.75" hidden="1" thickTop="1">
      <c r="B431" s="187"/>
      <c r="J431" s="189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</row>
    <row r="432" spans="2:37" ht="15.75" hidden="1" thickTop="1">
      <c r="B432" s="187"/>
      <c r="J432" s="189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</row>
    <row r="433" spans="2:37" ht="15.75" hidden="1" thickTop="1">
      <c r="B433" s="187"/>
      <c r="J433" s="189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2:37" ht="15.75" hidden="1" thickTop="1">
      <c r="B434" s="187"/>
      <c r="J434" s="189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</row>
    <row r="435" spans="2:37" ht="15.75" hidden="1" thickTop="1">
      <c r="B435" s="187"/>
      <c r="J435" s="189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</row>
    <row r="436" spans="2:37" ht="15.75" hidden="1" thickTop="1">
      <c r="B436" s="187"/>
      <c r="J436" s="189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2:37" ht="15.75" hidden="1" thickTop="1">
      <c r="B437" s="187"/>
      <c r="J437" s="189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</row>
    <row r="438" spans="2:37" ht="15.75" hidden="1" thickTop="1">
      <c r="B438" s="187"/>
      <c r="J438" s="189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</row>
    <row r="439" spans="2:37" ht="15.75" hidden="1" thickTop="1">
      <c r="B439" s="187"/>
      <c r="J439" s="18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2:37" ht="15.75" hidden="1" thickTop="1">
      <c r="B440" s="187"/>
      <c r="J440" s="189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</row>
    <row r="441" spans="2:37" ht="15.75" hidden="1" thickTop="1">
      <c r="B441" s="187"/>
      <c r="J441" s="189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</row>
    <row r="442" spans="2:37" ht="15.75" hidden="1" thickTop="1">
      <c r="B442" s="187"/>
      <c r="J442" s="189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2:37" ht="15.75" hidden="1" thickTop="1">
      <c r="B443" s="187"/>
      <c r="J443" s="189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</row>
    <row r="444" spans="2:37" ht="15.75" hidden="1" thickTop="1">
      <c r="B444" s="187"/>
      <c r="J444" s="189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</row>
    <row r="445" spans="2:37" ht="15.75" hidden="1" thickTop="1">
      <c r="B445" s="187"/>
      <c r="J445" s="189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2:37" ht="15.75" hidden="1" thickTop="1">
      <c r="B446" s="187"/>
      <c r="J446" s="189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</row>
    <row r="447" spans="2:37" ht="15.75" hidden="1" thickTop="1">
      <c r="B447" s="187"/>
      <c r="J447" s="189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</row>
    <row r="448" spans="2:37" ht="15.75" hidden="1" thickTop="1">
      <c r="B448" s="187"/>
      <c r="J448" s="189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2:37" ht="15.75" hidden="1" thickTop="1">
      <c r="B449" s="187"/>
      <c r="J449" s="18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</row>
    <row r="450" spans="2:37" ht="15.75" hidden="1" thickTop="1">
      <c r="B450" s="187"/>
      <c r="J450" s="189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</row>
    <row r="451" spans="2:37" ht="15.75" hidden="1" thickTop="1">
      <c r="B451" s="187"/>
      <c r="J451" s="189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2:37" ht="15.75" hidden="1" thickTop="1">
      <c r="B452" s="187"/>
      <c r="J452" s="189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</row>
    <row r="453" spans="2:37" ht="15.75" hidden="1" thickTop="1">
      <c r="B453" s="187"/>
      <c r="J453" s="189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</row>
    <row r="454" spans="2:37" ht="15.75" hidden="1" thickTop="1">
      <c r="B454" s="187"/>
      <c r="J454" s="189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2:37" ht="15.75" hidden="1" thickTop="1">
      <c r="B455" s="187"/>
      <c r="J455" s="189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</row>
    <row r="456" spans="2:37" ht="15.75" hidden="1" thickTop="1">
      <c r="B456" s="187"/>
      <c r="J456" s="189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</row>
    <row r="457" spans="2:37" ht="15.75" hidden="1" thickTop="1">
      <c r="B457" s="187"/>
      <c r="J457" s="189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2:37" ht="15.75" hidden="1" thickTop="1">
      <c r="B458" s="187"/>
      <c r="J458" s="189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</row>
    <row r="459" spans="2:37" ht="15.75" hidden="1" thickTop="1">
      <c r="B459" s="187"/>
      <c r="J459" s="18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</row>
    <row r="460" spans="2:37" ht="15.75" hidden="1" thickTop="1">
      <c r="B460" s="187"/>
      <c r="J460" s="189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2:37" ht="15.75" hidden="1" thickTop="1">
      <c r="B461" s="187"/>
      <c r="J461" s="189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</row>
    <row r="462" spans="2:37" ht="15.75" hidden="1" thickTop="1">
      <c r="B462" s="187"/>
      <c r="J462" s="189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</row>
    <row r="463" spans="2:37" ht="15.75" hidden="1" thickTop="1">
      <c r="B463" s="187"/>
      <c r="J463" s="189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2:37" ht="15.75" hidden="1" thickTop="1">
      <c r="B464" s="187"/>
      <c r="J464" s="189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</row>
    <row r="465" spans="2:37" ht="15.75" hidden="1" thickTop="1">
      <c r="B465" s="187"/>
      <c r="J465" s="189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</row>
    <row r="466" spans="2:37" ht="15.75" hidden="1" thickTop="1">
      <c r="B466" s="187"/>
      <c r="J466" s="189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2:37" ht="15.75" hidden="1" thickTop="1">
      <c r="B467" s="187"/>
      <c r="J467" s="189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</row>
    <row r="468" spans="2:37" ht="15.75" hidden="1" thickTop="1">
      <c r="B468" s="187"/>
      <c r="J468" s="189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</row>
    <row r="469" spans="2:37" ht="15.75" hidden="1" thickTop="1">
      <c r="B469" s="187"/>
      <c r="J469" s="18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2:37" ht="15.75" hidden="1" thickTop="1">
      <c r="B470" s="187"/>
      <c r="J470" s="189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</row>
    <row r="471" spans="2:37" ht="15.75" hidden="1" thickTop="1">
      <c r="B471" s="187"/>
      <c r="J471" s="189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</row>
    <row r="472" spans="2:37" ht="15.75" hidden="1" thickTop="1">
      <c r="B472" s="187"/>
      <c r="J472" s="189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2:37" ht="15.75" hidden="1" thickTop="1">
      <c r="B473" s="187"/>
      <c r="J473" s="189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</row>
    <row r="474" spans="2:37" ht="15.75" hidden="1" thickTop="1">
      <c r="B474" s="187"/>
      <c r="J474" s="189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</row>
    <row r="475" spans="2:37" ht="15.75" hidden="1" thickTop="1">
      <c r="B475" s="187"/>
      <c r="J475" s="189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2:37" ht="15.75" hidden="1" thickTop="1">
      <c r="B476" s="187"/>
      <c r="J476" s="189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</row>
    <row r="477" spans="2:37" ht="15.75" hidden="1" thickTop="1">
      <c r="B477" s="187"/>
      <c r="J477" s="189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</row>
    <row r="478" spans="2:37" ht="15.75" hidden="1" thickTop="1">
      <c r="B478" s="187"/>
      <c r="J478" s="189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2:37" ht="15.75" hidden="1" thickTop="1">
      <c r="B479" s="187"/>
      <c r="J479" s="18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</row>
    <row r="480" spans="2:37" ht="15.75" hidden="1" thickTop="1">
      <c r="B480" s="187"/>
      <c r="J480" s="189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</row>
    <row r="481" spans="2:37" ht="15.75" hidden="1" thickTop="1">
      <c r="B481" s="187"/>
      <c r="J481" s="189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2:37" ht="15.75" hidden="1" thickTop="1">
      <c r="B482" s="187"/>
      <c r="J482" s="189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</row>
    <row r="483" spans="2:37" ht="15.75" hidden="1" thickTop="1">
      <c r="B483" s="187"/>
      <c r="J483" s="189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</row>
    <row r="484" spans="2:37" ht="15.75" hidden="1" thickTop="1">
      <c r="B484" s="187"/>
      <c r="J484" s="189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2:37" ht="15.75" hidden="1" thickTop="1">
      <c r="B485" s="187"/>
      <c r="J485" s="189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</row>
    <row r="486" spans="2:37" ht="15.75" hidden="1" thickTop="1">
      <c r="B486" s="187"/>
      <c r="J486" s="189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</row>
    <row r="487" spans="2:37" ht="15.75" hidden="1" thickTop="1">
      <c r="B487" s="187"/>
      <c r="J487" s="189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2:37" ht="15.75" hidden="1" thickTop="1">
      <c r="B488" s="187"/>
      <c r="J488" s="189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</row>
    <row r="489" spans="2:37" ht="15.75" hidden="1" thickTop="1">
      <c r="B489" s="187"/>
      <c r="J489" s="1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</row>
    <row r="490" spans="2:37" ht="15.75" hidden="1" thickTop="1">
      <c r="B490" s="187"/>
      <c r="J490" s="189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2:37" ht="15.75" hidden="1" thickTop="1">
      <c r="B491" s="187"/>
      <c r="J491" s="189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</row>
    <row r="492" spans="2:37" ht="15.75" hidden="1" thickTop="1">
      <c r="B492" s="187"/>
      <c r="J492" s="189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</row>
    <row r="493" spans="2:37" ht="15.75" hidden="1" thickTop="1">
      <c r="B493" s="187"/>
      <c r="J493" s="189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2:37" ht="15.75" hidden="1" thickTop="1">
      <c r="B494" s="187"/>
      <c r="J494" s="189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</row>
    <row r="495" spans="2:37" ht="15.75" hidden="1" thickTop="1">
      <c r="B495" s="187"/>
      <c r="J495" s="189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</row>
    <row r="496" spans="2:37" ht="15.75" hidden="1" thickTop="1">
      <c r="B496" s="187"/>
      <c r="J496" s="189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2:37" ht="15.75" hidden="1" thickTop="1">
      <c r="B497" s="187"/>
      <c r="J497" s="189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</row>
    <row r="498" spans="2:37" ht="15.75" hidden="1" thickTop="1">
      <c r="B498" s="187"/>
      <c r="J498" s="189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</row>
    <row r="499" spans="2:37" ht="15.75" hidden="1" thickTop="1">
      <c r="B499" s="187"/>
      <c r="J499" s="18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2:37" ht="15.75" hidden="1" thickTop="1">
      <c r="B500" s="187"/>
      <c r="J500" s="189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</row>
    <row r="501" spans="2:37" ht="15.75" hidden="1" thickTop="1">
      <c r="B501" s="187"/>
      <c r="J501" s="189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</row>
    <row r="502" spans="2:37" ht="15.75" hidden="1" thickTop="1">
      <c r="B502" s="187"/>
      <c r="J502" s="189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2:37" ht="15.75" hidden="1" thickTop="1">
      <c r="B503" s="187"/>
      <c r="J503" s="189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</row>
    <row r="504" spans="2:37" ht="15.75" hidden="1" thickTop="1">
      <c r="B504" s="187"/>
      <c r="J504" s="189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</row>
    <row r="505" spans="2:37" ht="15.75" hidden="1" thickTop="1">
      <c r="B505" s="187"/>
      <c r="J505" s="189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2:37" ht="15.75" hidden="1" thickTop="1">
      <c r="B506" s="187"/>
      <c r="J506" s="189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</row>
    <row r="507" spans="2:37" ht="15.75" hidden="1" thickTop="1">
      <c r="B507" s="187"/>
      <c r="J507" s="189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</row>
    <row r="508" spans="2:37" ht="15.75" hidden="1" thickTop="1">
      <c r="B508" s="187"/>
      <c r="J508" s="189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2:37" ht="15.75" hidden="1" thickTop="1">
      <c r="B509" s="187"/>
      <c r="J509" s="18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</row>
    <row r="510" spans="2:37" ht="15.75" hidden="1" thickTop="1">
      <c r="B510" s="187"/>
      <c r="J510" s="189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</row>
    <row r="511" spans="2:37" ht="15.75" hidden="1" thickTop="1">
      <c r="B511" s="187"/>
      <c r="J511" s="189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2:37" ht="15.75" hidden="1" thickTop="1">
      <c r="B512" s="187"/>
      <c r="J512" s="189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</row>
    <row r="513" spans="2:37" ht="15.75" hidden="1" thickTop="1">
      <c r="B513" s="187"/>
      <c r="J513" s="189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</row>
    <row r="514" spans="2:37" ht="15.75" hidden="1" thickTop="1">
      <c r="B514" s="187"/>
      <c r="J514" s="189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2:37" ht="15.75" hidden="1" thickTop="1">
      <c r="B515" s="187"/>
      <c r="J515" s="189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</row>
    <row r="516" spans="2:37" ht="15.75" hidden="1" thickTop="1">
      <c r="B516" s="187"/>
      <c r="J516" s="189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</row>
    <row r="517" spans="2:37" ht="15.75" hidden="1" thickTop="1">
      <c r="B517" s="187"/>
      <c r="J517" s="189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2:37" ht="15.75" hidden="1" thickTop="1">
      <c r="B518" s="187"/>
      <c r="J518" s="189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</row>
    <row r="519" spans="2:37" ht="15.75" hidden="1" thickTop="1">
      <c r="B519" s="187"/>
      <c r="J519" s="18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</row>
    <row r="520" spans="2:37" ht="15.75" hidden="1" thickTop="1">
      <c r="B520" s="187"/>
      <c r="J520" s="189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2:37" ht="15.75" hidden="1" thickTop="1">
      <c r="B521" s="187"/>
      <c r="J521" s="189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</row>
    <row r="522" spans="2:37" ht="15.75" hidden="1" thickTop="1">
      <c r="B522" s="187"/>
      <c r="J522" s="189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</row>
    <row r="523" spans="2:37" ht="15.75" hidden="1" thickTop="1">
      <c r="B523" s="187"/>
      <c r="J523" s="189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2:37" ht="15.75" hidden="1" thickTop="1">
      <c r="B524" s="187"/>
      <c r="J524" s="189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</row>
    <row r="525" spans="2:37" ht="15.75" hidden="1" thickTop="1">
      <c r="B525" s="187"/>
      <c r="J525" s="189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</row>
    <row r="526" spans="2:37" ht="15.75" hidden="1" thickTop="1">
      <c r="B526" s="187"/>
      <c r="J526" s="189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2:37" ht="15.75" hidden="1" thickTop="1">
      <c r="B527" s="187"/>
      <c r="J527" s="189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</row>
    <row r="528" spans="2:37" ht="15.75" hidden="1" thickTop="1">
      <c r="B528" s="187"/>
      <c r="J528" s="189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</row>
    <row r="529" spans="2:37" ht="15.75" hidden="1" thickTop="1">
      <c r="B529" s="187"/>
      <c r="J529" s="18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2:37" ht="15.75" hidden="1" thickTop="1">
      <c r="B530" s="187"/>
      <c r="J530" s="189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</row>
    <row r="531" spans="2:37" ht="15.75" hidden="1" thickTop="1">
      <c r="B531" s="187"/>
      <c r="J531" s="189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</row>
    <row r="532" spans="2:37" ht="15.75" hidden="1" thickTop="1">
      <c r="B532" s="187"/>
      <c r="J532" s="189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2:37" ht="15.75" hidden="1" thickTop="1">
      <c r="B533" s="187"/>
      <c r="J533" s="189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</row>
    <row r="534" spans="2:37" ht="15.75" hidden="1" thickTop="1">
      <c r="B534" s="187"/>
      <c r="J534" s="189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</row>
    <row r="535" spans="2:37" ht="15.75" hidden="1" thickTop="1">
      <c r="B535" s="187"/>
      <c r="J535" s="189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2:37" ht="15.75" hidden="1" thickTop="1">
      <c r="B536" s="187"/>
      <c r="J536" s="189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</row>
    <row r="537" spans="2:37" ht="15.75" hidden="1" thickTop="1">
      <c r="B537" s="187"/>
      <c r="J537" s="189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</row>
    <row r="538" spans="2:37" ht="15.75" hidden="1" thickTop="1">
      <c r="B538" s="187"/>
      <c r="J538" s="189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2:37" ht="15.75" hidden="1" thickTop="1">
      <c r="B539" s="187"/>
      <c r="J539" s="18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</row>
    <row r="540" spans="2:37" ht="15.75" hidden="1" thickTop="1">
      <c r="B540" s="187"/>
      <c r="J540" s="189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</row>
    <row r="541" spans="2:37" ht="15.75" hidden="1" thickTop="1">
      <c r="B541" s="187"/>
      <c r="J541" s="189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2:37" ht="15.75" hidden="1" thickTop="1">
      <c r="B542" s="187"/>
      <c r="J542" s="189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</row>
    <row r="543" spans="2:37" ht="15.75" hidden="1" thickTop="1">
      <c r="B543" s="187"/>
      <c r="J543" s="189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</row>
    <row r="544" spans="2:37" ht="15.75" hidden="1" thickTop="1">
      <c r="B544" s="187"/>
      <c r="J544" s="189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2:37" ht="15.75" hidden="1" thickTop="1">
      <c r="B545" s="187"/>
      <c r="J545" s="189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</row>
    <row r="546" spans="2:37" ht="15.75" hidden="1" thickTop="1">
      <c r="B546" s="187"/>
      <c r="J546" s="189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</row>
    <row r="547" spans="2:37" ht="15.75" hidden="1" thickTop="1">
      <c r="B547" s="187"/>
      <c r="J547" s="189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2:37" ht="15.75" hidden="1" thickTop="1">
      <c r="B548" s="187"/>
      <c r="J548" s="189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</row>
    <row r="549" spans="2:37" ht="15.75" hidden="1" thickTop="1">
      <c r="B549" s="187"/>
      <c r="J549" s="18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</row>
    <row r="550" spans="2:37" ht="15.75" hidden="1" thickTop="1">
      <c r="B550" s="187"/>
      <c r="J550" s="189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2:37" ht="15.75" hidden="1" thickTop="1">
      <c r="B551" s="187"/>
      <c r="J551" s="189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</row>
    <row r="552" spans="2:37" ht="15.75" hidden="1" thickTop="1">
      <c r="B552" s="187"/>
      <c r="J552" s="189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</row>
    <row r="553" spans="2:37" ht="15.75" hidden="1" thickTop="1">
      <c r="B553" s="187"/>
      <c r="J553" s="189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2:37" ht="15.75" hidden="1" thickTop="1">
      <c r="B554" s="187"/>
      <c r="J554" s="189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</row>
    <row r="555" spans="2:37" ht="15.75" hidden="1" thickTop="1">
      <c r="B555" s="187"/>
      <c r="J555" s="189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</row>
    <row r="556" spans="2:37" ht="15.75" hidden="1" thickTop="1">
      <c r="B556" s="187"/>
      <c r="J556" s="189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2:37" ht="15.75" hidden="1" thickTop="1">
      <c r="B557" s="187"/>
      <c r="J557" s="189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</row>
    <row r="558" spans="2:37" ht="15.75" hidden="1" thickTop="1">
      <c r="B558" s="187"/>
      <c r="J558" s="189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</row>
    <row r="559" spans="2:37" ht="15.75" hidden="1" thickTop="1">
      <c r="B559" s="187"/>
      <c r="J559" s="18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2:37" ht="15.75" hidden="1" thickTop="1">
      <c r="B560" s="187"/>
      <c r="J560" s="189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</row>
    <row r="561" spans="2:37" ht="15.75" hidden="1" thickTop="1">
      <c r="B561" s="187"/>
      <c r="J561" s="189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</row>
    <row r="562" spans="2:37" ht="15.75" hidden="1" thickTop="1">
      <c r="B562" s="187"/>
      <c r="J562" s="189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2:37" ht="15.75" hidden="1" thickTop="1">
      <c r="B563" s="187"/>
      <c r="J563" s="189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</row>
    <row r="564" spans="2:37" ht="15.75" hidden="1" thickTop="1">
      <c r="B564" s="187"/>
      <c r="J564" s="189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</row>
    <row r="565" spans="2:37" ht="15.75" hidden="1" thickTop="1">
      <c r="B565" s="187"/>
      <c r="J565" s="189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2:37" ht="15.75" hidden="1" thickTop="1">
      <c r="B566" s="187"/>
      <c r="J566" s="189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</row>
    <row r="567" spans="2:37" ht="15.75" hidden="1" thickTop="1">
      <c r="B567" s="187"/>
      <c r="J567" s="189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</row>
    <row r="568" spans="2:37" ht="15.75" hidden="1" thickTop="1">
      <c r="B568" s="187"/>
      <c r="J568" s="189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2:37" ht="15.75" hidden="1" thickTop="1">
      <c r="B569" s="187"/>
      <c r="J569" s="18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</row>
    <row r="570" spans="2:37" ht="15.75" hidden="1" thickTop="1">
      <c r="B570" s="187"/>
      <c r="J570" s="189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</row>
    <row r="571" spans="2:37" ht="15.75" hidden="1" thickTop="1">
      <c r="B571" s="187"/>
      <c r="J571" s="189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2:37" ht="15.75" hidden="1" thickTop="1">
      <c r="B572" s="187"/>
      <c r="J572" s="189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</row>
    <row r="573" spans="2:37" ht="15.75" hidden="1" thickTop="1">
      <c r="B573" s="187"/>
      <c r="J573" s="189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</row>
    <row r="574" spans="2:37" ht="15.75" hidden="1" thickTop="1">
      <c r="B574" s="187"/>
      <c r="J574" s="189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2:37" ht="15.75" hidden="1" thickTop="1">
      <c r="B575" s="187"/>
      <c r="J575" s="189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</row>
    <row r="576" spans="2:37" ht="15.75" hidden="1" thickTop="1">
      <c r="B576" s="187"/>
      <c r="J576" s="189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</row>
    <row r="577" spans="2:37" ht="15.75" hidden="1" thickTop="1">
      <c r="B577" s="187"/>
      <c r="J577" s="189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2:37" ht="15.75" hidden="1" thickTop="1">
      <c r="B578" s="187"/>
      <c r="J578" s="189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</row>
    <row r="579" spans="2:37" ht="15.75" hidden="1" thickTop="1">
      <c r="B579" s="187"/>
      <c r="J579" s="18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</row>
    <row r="580" spans="2:37" ht="15.75" hidden="1" thickTop="1">
      <c r="B580" s="187"/>
      <c r="J580" s="189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2:37" ht="15.75" hidden="1" thickTop="1">
      <c r="B581" s="187"/>
      <c r="J581" s="189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</row>
    <row r="582" spans="2:37" ht="15.75" hidden="1" thickTop="1">
      <c r="B582" s="187"/>
      <c r="J582" s="189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</row>
    <row r="583" spans="2:37" ht="15.75" hidden="1" thickTop="1">
      <c r="B583" s="187"/>
      <c r="J583" s="189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2:37" ht="15.75" hidden="1" thickTop="1">
      <c r="B584" s="187"/>
      <c r="J584" s="189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</row>
    <row r="585" spans="2:37" ht="15.75" hidden="1" thickTop="1">
      <c r="B585" s="187"/>
      <c r="J585" s="189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</row>
    <row r="586" spans="2:37" ht="15.75" hidden="1" thickTop="1">
      <c r="B586" s="187"/>
      <c r="J586" s="189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2:37" ht="15.75" hidden="1" thickTop="1">
      <c r="B587" s="187"/>
      <c r="J587" s="189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</row>
    <row r="588" spans="2:37" ht="15.75" hidden="1" thickTop="1">
      <c r="B588" s="187"/>
      <c r="J588" s="189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</row>
    <row r="589" spans="2:37" ht="15.75" hidden="1" thickTop="1">
      <c r="B589" s="187"/>
      <c r="J589" s="1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2:37" ht="15.75" hidden="1" thickTop="1">
      <c r="B590" s="187"/>
      <c r="J590" s="189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</row>
    <row r="591" spans="2:37" ht="15.75" hidden="1" thickTop="1">
      <c r="B591" s="187"/>
      <c r="J591" s="189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</row>
    <row r="592" spans="2:37" ht="15.75" hidden="1" thickTop="1">
      <c r="B592" s="187"/>
      <c r="J592" s="189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2:37" ht="15.75" hidden="1" thickTop="1">
      <c r="B593" s="187"/>
      <c r="J593" s="189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</row>
    <row r="594" spans="2:37" ht="15.75" hidden="1" thickTop="1">
      <c r="B594" s="187"/>
      <c r="J594" s="189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</row>
    <row r="595" spans="2:37" ht="15.75" hidden="1" thickTop="1">
      <c r="B595" s="187"/>
      <c r="J595" s="189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2:37" ht="15.75" hidden="1" thickTop="1">
      <c r="B596" s="187"/>
      <c r="J596" s="189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</row>
    <row r="597" spans="2:37" ht="15.75" hidden="1" thickTop="1">
      <c r="B597" s="187"/>
      <c r="J597" s="189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</row>
    <row r="598" spans="2:37" ht="15.75" hidden="1" thickTop="1">
      <c r="B598" s="187"/>
      <c r="J598" s="189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2:37" ht="15.75" hidden="1" thickTop="1">
      <c r="B599" s="187"/>
      <c r="J599" s="18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</row>
    <row r="600" spans="2:37" ht="15.75" hidden="1" thickTop="1">
      <c r="B600" s="187"/>
      <c r="J600" s="189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</row>
    <row r="601" spans="2:37" ht="15.75" hidden="1" thickTop="1">
      <c r="B601" s="187"/>
      <c r="J601" s="189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2:37" ht="15.75" hidden="1" thickTop="1">
      <c r="B602" s="187"/>
      <c r="J602" s="189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</row>
    <row r="603" spans="2:37" ht="15.75" hidden="1" thickTop="1">
      <c r="B603" s="187"/>
      <c r="J603" s="189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</row>
    <row r="604" spans="2:37" ht="15.75" hidden="1" thickTop="1">
      <c r="B604" s="187"/>
      <c r="J604" s="189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2:37" ht="15.75" hidden="1" thickTop="1">
      <c r="B605" s="187"/>
      <c r="J605" s="189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</row>
    <row r="606" spans="2:37" ht="15.75" hidden="1" thickTop="1">
      <c r="B606" s="187"/>
      <c r="J606" s="189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</row>
    <row r="607" spans="2:37" ht="15.75" hidden="1" thickTop="1">
      <c r="B607" s="187"/>
      <c r="J607" s="189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2:37" ht="15.75" hidden="1" thickTop="1">
      <c r="B608" s="187"/>
      <c r="J608" s="189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</row>
    <row r="609" spans="2:37" ht="15.75" hidden="1" thickTop="1">
      <c r="B609" s="187"/>
      <c r="J609" s="18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</row>
    <row r="610" spans="2:37" ht="15.75" hidden="1" thickTop="1">
      <c r="B610" s="187"/>
      <c r="J610" s="189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2:37" ht="15.75" hidden="1" thickTop="1">
      <c r="B611" s="187"/>
      <c r="J611" s="189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</row>
    <row r="612" spans="2:37" ht="15.75" hidden="1" thickTop="1">
      <c r="B612" s="187"/>
      <c r="J612" s="189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</row>
    <row r="613" spans="2:37" ht="15.75" hidden="1" thickTop="1">
      <c r="B613" s="187"/>
      <c r="J613" s="189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2:37" ht="15.75" hidden="1" thickTop="1">
      <c r="B614" s="187"/>
      <c r="J614" s="189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</row>
    <row r="615" spans="2:37" ht="15.75" hidden="1" thickTop="1">
      <c r="B615" s="187"/>
      <c r="J615" s="189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</row>
    <row r="616" spans="2:37" ht="15.75" hidden="1" thickTop="1">
      <c r="B616" s="187"/>
      <c r="J616" s="189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2:37" ht="15.75" hidden="1" thickTop="1">
      <c r="B617" s="187"/>
      <c r="J617" s="189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</row>
    <row r="618" spans="2:37" ht="15.75" hidden="1" thickTop="1">
      <c r="B618" s="187"/>
      <c r="J618" s="189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</row>
    <row r="619" spans="2:37" ht="15.75" hidden="1" thickTop="1">
      <c r="B619" s="187"/>
      <c r="J619" s="18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2:37" ht="15.75" hidden="1" thickTop="1">
      <c r="B620" s="187"/>
      <c r="J620" s="189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</row>
    <row r="621" spans="2:37" ht="15.75" hidden="1" thickTop="1">
      <c r="B621" s="187"/>
      <c r="J621" s="189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</row>
    <row r="622" spans="2:37" ht="15.75" hidden="1" thickTop="1">
      <c r="B622" s="187"/>
      <c r="J622" s="189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2:37" ht="15.75" hidden="1" thickTop="1">
      <c r="B623" s="187"/>
      <c r="J623" s="189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</row>
    <row r="624" spans="2:37" ht="15.75" hidden="1" thickTop="1">
      <c r="B624" s="187"/>
      <c r="J624" s="189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</row>
    <row r="625" spans="2:37" ht="15.75" hidden="1" thickTop="1">
      <c r="B625" s="187"/>
      <c r="J625" s="189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2:37" ht="15.75" hidden="1" thickTop="1">
      <c r="B626" s="187"/>
      <c r="J626" s="189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</row>
    <row r="627" spans="2:37" ht="15.75" hidden="1" thickTop="1">
      <c r="B627" s="187"/>
      <c r="J627" s="189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</row>
    <row r="628" spans="2:37" ht="15.75" hidden="1" thickTop="1">
      <c r="B628" s="187"/>
      <c r="J628" s="189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2:37" ht="15.75" hidden="1" thickTop="1">
      <c r="B629" s="187"/>
      <c r="J629" s="18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</row>
    <row r="630" spans="2:37" ht="15.75" hidden="1" thickTop="1">
      <c r="B630" s="187"/>
      <c r="J630" s="189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</row>
    <row r="631" spans="2:37" ht="15.75" hidden="1" thickTop="1">
      <c r="B631" s="187"/>
      <c r="J631" s="189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2:37" ht="15.75" hidden="1" thickTop="1">
      <c r="B632" s="187"/>
      <c r="J632" s="189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</row>
    <row r="633" spans="2:37" ht="15.75" hidden="1" thickTop="1">
      <c r="B633" s="187"/>
      <c r="J633" s="189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</row>
    <row r="634" spans="2:37" ht="15.75" hidden="1" thickTop="1">
      <c r="B634" s="187"/>
      <c r="J634" s="189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2:37" ht="15.75" hidden="1" thickTop="1">
      <c r="B635" s="187"/>
      <c r="J635" s="189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</row>
    <row r="636" spans="2:37" ht="15.75" hidden="1" thickTop="1">
      <c r="B636" s="187"/>
      <c r="J636" s="189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</row>
    <row r="637" spans="2:37" ht="15.75" hidden="1" thickTop="1">
      <c r="B637" s="187"/>
      <c r="J637" s="189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2:37" ht="15.75" hidden="1" thickTop="1">
      <c r="B638" s="187"/>
      <c r="J638" s="189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</row>
    <row r="639" spans="2:37" ht="15.75" hidden="1" thickTop="1">
      <c r="B639" s="187"/>
      <c r="J639" s="18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</row>
    <row r="640" spans="2:37" ht="15.75" hidden="1" thickTop="1">
      <c r="B640" s="187"/>
      <c r="J640" s="189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2:37" ht="15.75" hidden="1" thickTop="1">
      <c r="B641" s="187"/>
      <c r="J641" s="189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</row>
    <row r="642" spans="2:37" ht="15.75" hidden="1" thickTop="1">
      <c r="B642" s="187"/>
      <c r="J642" s="189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</row>
    <row r="643" spans="2:37" ht="15.75" hidden="1" thickTop="1">
      <c r="B643" s="187"/>
      <c r="J643" s="189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2:37" ht="15.75" hidden="1" thickTop="1">
      <c r="B644" s="187"/>
      <c r="J644" s="189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</row>
    <row r="645" spans="2:37" ht="15.75" hidden="1" thickTop="1">
      <c r="B645" s="187"/>
      <c r="J645" s="189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</row>
    <row r="646" spans="2:37" ht="15.75" hidden="1" thickTop="1">
      <c r="B646" s="187"/>
      <c r="J646" s="189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2:37" ht="15.75" hidden="1" thickTop="1">
      <c r="B647" s="187"/>
      <c r="J647" s="189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</row>
    <row r="648" spans="2:37" ht="15.75" hidden="1" thickTop="1">
      <c r="B648" s="187"/>
      <c r="J648" s="189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</row>
    <row r="649" spans="2:37" ht="15.75" hidden="1" thickTop="1">
      <c r="B649" s="187"/>
      <c r="J649" s="18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2:37" ht="15.75" hidden="1" thickTop="1">
      <c r="B650" s="187"/>
      <c r="J650" s="189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</row>
    <row r="651" spans="2:37" ht="15.75" hidden="1" thickTop="1">
      <c r="B651" s="187"/>
      <c r="J651" s="189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</row>
    <row r="652" spans="2:37" ht="15.75" hidden="1" thickTop="1">
      <c r="B652" s="187"/>
      <c r="J652" s="189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2:37" ht="15.75" hidden="1" thickTop="1">
      <c r="B653" s="187"/>
      <c r="J653" s="189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</row>
    <row r="654" spans="2:37" ht="15.75" hidden="1" thickTop="1">
      <c r="B654" s="187"/>
      <c r="J654" s="189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</row>
    <row r="655" spans="2:37" ht="15.75" hidden="1" thickTop="1">
      <c r="B655" s="187"/>
      <c r="J655" s="189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2:37" ht="15.75" hidden="1" thickTop="1">
      <c r="B656" s="187"/>
      <c r="J656" s="189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</row>
    <row r="657" spans="2:37" ht="15.75" hidden="1" thickTop="1">
      <c r="B657" s="187"/>
      <c r="J657" s="189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</row>
    <row r="658" spans="2:37" ht="15.75" hidden="1" thickTop="1">
      <c r="B658" s="187"/>
      <c r="J658" s="189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2:37" ht="15.75" hidden="1" thickTop="1">
      <c r="B659" s="187"/>
      <c r="J659" s="18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</row>
    <row r="660" spans="2:37" ht="15.75" hidden="1" thickTop="1">
      <c r="B660" s="187"/>
      <c r="J660" s="189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</row>
    <row r="661" spans="2:37" ht="15.75" hidden="1" thickTop="1">
      <c r="B661" s="187"/>
      <c r="J661" s="189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2:37" ht="15.75" hidden="1" thickTop="1">
      <c r="B662" s="187"/>
      <c r="J662" s="189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</row>
    <row r="663" spans="2:37" ht="15.75" hidden="1" thickTop="1">
      <c r="B663" s="187"/>
      <c r="J663" s="189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</row>
    <row r="664" spans="2:37" ht="15.75" hidden="1" thickTop="1">
      <c r="B664" s="187"/>
      <c r="J664" s="189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2:37" ht="15.75" hidden="1" thickTop="1">
      <c r="B665" s="187"/>
      <c r="J665" s="189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</row>
    <row r="666" spans="2:37" ht="15.75" hidden="1" thickTop="1">
      <c r="B666" s="187"/>
      <c r="J666" s="189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</row>
    <row r="667" spans="2:37" ht="15.75" hidden="1" thickTop="1">
      <c r="B667" s="187"/>
      <c r="J667" s="189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2:37" ht="15.75" hidden="1" thickTop="1">
      <c r="B668" s="187"/>
      <c r="J668" s="189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</row>
    <row r="669" spans="2:37" ht="15.75" hidden="1" thickTop="1">
      <c r="B669" s="187"/>
      <c r="J669" s="18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</row>
    <row r="670" spans="2:37" ht="15.75" hidden="1" thickTop="1">
      <c r="B670" s="187"/>
      <c r="J670" s="189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2:37" ht="15.75" hidden="1" thickTop="1">
      <c r="B671" s="187"/>
      <c r="J671" s="189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</row>
    <row r="672" spans="2:37" ht="15.75" hidden="1" thickTop="1">
      <c r="B672" s="187"/>
      <c r="J672" s="189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</row>
    <row r="673" spans="2:37" ht="15.75" hidden="1" thickTop="1">
      <c r="B673" s="187"/>
      <c r="J673" s="189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2:37" ht="15.75" hidden="1" thickTop="1">
      <c r="B674" s="187"/>
      <c r="J674" s="189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</row>
    <row r="675" spans="2:37" ht="15.75" hidden="1" thickTop="1">
      <c r="B675" s="187"/>
      <c r="J675" s="189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</row>
    <row r="676" spans="2:37" ht="15.75" hidden="1" thickTop="1">
      <c r="B676" s="187"/>
      <c r="J676" s="189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2:37" ht="15.75" hidden="1" thickTop="1">
      <c r="B677" s="187"/>
      <c r="J677" s="189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</row>
    <row r="678" spans="2:37" ht="15.75" hidden="1" thickTop="1">
      <c r="B678" s="187"/>
      <c r="J678" s="189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</row>
    <row r="679" spans="2:37" ht="15.75" hidden="1" thickTop="1">
      <c r="B679" s="187"/>
      <c r="J679" s="18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2:37" ht="15.75" hidden="1" thickTop="1">
      <c r="B680" s="187"/>
      <c r="J680" s="189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</row>
    <row r="681" spans="2:37" ht="15.75" hidden="1" thickTop="1">
      <c r="B681" s="187"/>
      <c r="J681" s="189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</row>
    <row r="682" spans="2:37" ht="15.75" hidden="1" thickTop="1">
      <c r="B682" s="187"/>
      <c r="J682" s="189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2:37" ht="15.75" hidden="1" thickTop="1">
      <c r="B683" s="187"/>
      <c r="J683" s="189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</row>
    <row r="684" spans="2:37" ht="15.75" hidden="1" thickTop="1">
      <c r="B684" s="187"/>
      <c r="J684" s="189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</row>
    <row r="685" spans="2:37" ht="15.75" hidden="1" thickTop="1">
      <c r="B685" s="187"/>
      <c r="J685" s="189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2:37" ht="15.75" hidden="1" thickTop="1">
      <c r="B686" s="187"/>
      <c r="J686" s="189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</row>
    <row r="687" spans="2:37" ht="15.75" hidden="1" thickTop="1">
      <c r="B687" s="187"/>
      <c r="J687" s="189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</row>
    <row r="688" spans="2:37" ht="15.75" hidden="1" thickTop="1">
      <c r="B688" s="187"/>
      <c r="J688" s="189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2:37" ht="15.75" hidden="1" thickTop="1">
      <c r="B689" s="187"/>
      <c r="J689" s="1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</row>
    <row r="690" spans="2:37" ht="15.75" hidden="1" thickTop="1">
      <c r="B690" s="187"/>
      <c r="J690" s="189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</row>
    <row r="691" spans="2:37" ht="15.75" hidden="1" thickTop="1">
      <c r="B691" s="187"/>
      <c r="J691" s="189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2:37" ht="15.75" hidden="1" thickTop="1">
      <c r="B692" s="187"/>
      <c r="J692" s="189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</row>
    <row r="693" spans="2:37" ht="15.75" hidden="1" thickTop="1">
      <c r="B693" s="187"/>
      <c r="J693" s="189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</row>
    <row r="694" spans="2:37" ht="15.75" hidden="1" thickTop="1">
      <c r="B694" s="187"/>
      <c r="J694" s="189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2:37" ht="15.75" hidden="1" thickTop="1">
      <c r="B695" s="187"/>
      <c r="J695" s="189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</row>
    <row r="696" spans="2:37" ht="15.75" hidden="1" thickTop="1">
      <c r="B696" s="187"/>
      <c r="J696" s="189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</row>
    <row r="697" spans="2:37" ht="15.75" hidden="1" thickTop="1">
      <c r="B697" s="187"/>
      <c r="J697" s="189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2:37" ht="15.75" hidden="1" thickTop="1">
      <c r="B698" s="187"/>
      <c r="J698" s="189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</row>
    <row r="699" spans="2:37" ht="15.75" hidden="1" thickTop="1">
      <c r="B699" s="187"/>
      <c r="J699" s="18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</row>
    <row r="700" spans="2:37" ht="15.75" hidden="1" thickTop="1">
      <c r="B700" s="187"/>
      <c r="J700" s="189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2:37" ht="15.75" hidden="1" thickTop="1">
      <c r="B701" s="187"/>
      <c r="J701" s="189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</row>
    <row r="702" spans="2:37" ht="15.75" hidden="1" thickTop="1">
      <c r="B702" s="187"/>
      <c r="J702" s="189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2:37" ht="15.75" hidden="1" thickTop="1">
      <c r="B703" s="187"/>
      <c r="J703" s="189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2:37" ht="15.75" hidden="1" thickTop="1">
      <c r="B704" s="187"/>
      <c r="J704" s="189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</row>
    <row r="705" spans="2:37" ht="15.75" hidden="1" thickTop="1">
      <c r="B705" s="187"/>
      <c r="J705" s="189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</row>
    <row r="706" spans="2:37" ht="15.75" hidden="1" thickTop="1">
      <c r="B706" s="187"/>
      <c r="J706" s="189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2:37" ht="15.75" hidden="1" thickTop="1">
      <c r="B707" s="187"/>
      <c r="J707" s="189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</row>
    <row r="708" spans="2:37" ht="15.75" hidden="1" thickTop="1">
      <c r="B708" s="187"/>
      <c r="J708" s="189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</row>
    <row r="709" spans="2:37" ht="15.75" hidden="1" thickTop="1">
      <c r="B709" s="187"/>
      <c r="J709" s="18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2:37" ht="15.75" hidden="1" thickTop="1">
      <c r="B710" s="187"/>
      <c r="J710" s="189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</row>
    <row r="711" spans="2:37" ht="15.75" hidden="1" thickTop="1">
      <c r="B711" s="187"/>
      <c r="J711" s="189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2:37" ht="15.75" hidden="1" thickTop="1">
      <c r="B712" s="187"/>
      <c r="J712" s="189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2:37" ht="15.75" hidden="1" thickTop="1">
      <c r="B713" s="187"/>
      <c r="J713" s="189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</row>
    <row r="714" spans="2:37" ht="15.75" hidden="1" thickTop="1">
      <c r="B714" s="187"/>
      <c r="J714" s="189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2:37" ht="15.75" hidden="1" thickTop="1">
      <c r="B715" s="187"/>
      <c r="J715" s="189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2:37" ht="15.75" hidden="1" thickTop="1">
      <c r="B716" s="187"/>
      <c r="J716" s="189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</row>
    <row r="717" spans="2:37" ht="15.75" hidden="1" thickTop="1">
      <c r="B717" s="187"/>
      <c r="J717" s="189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2:37" ht="15.75" hidden="1" thickTop="1">
      <c r="B718" s="187"/>
      <c r="J718" s="189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2:37" ht="15.75" hidden="1" thickTop="1">
      <c r="B719" s="187"/>
      <c r="J719" s="18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</row>
    <row r="720" spans="2:37" ht="15.75" hidden="1" thickTop="1">
      <c r="B720" s="187"/>
      <c r="J720" s="189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2:37" ht="15.75" hidden="1" thickTop="1">
      <c r="B721" s="187"/>
      <c r="J721" s="189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2:37" ht="15.75" hidden="1" thickTop="1">
      <c r="B722" s="187"/>
      <c r="J722" s="189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</row>
    <row r="723" spans="2:37" ht="15.75" hidden="1" thickTop="1">
      <c r="B723" s="187"/>
      <c r="J723" s="189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2:37" ht="15.75" hidden="1" thickTop="1">
      <c r="B724" s="187"/>
      <c r="J724" s="189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2:37" ht="15.75" hidden="1" thickTop="1">
      <c r="B725" s="187"/>
      <c r="J725" s="189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2:37" ht="15.75" hidden="1" thickTop="1">
      <c r="B726" s="187"/>
      <c r="J726" s="189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2:37" ht="15.75" hidden="1" thickTop="1">
      <c r="B727" s="187"/>
      <c r="J727" s="189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2:37" ht="15.75" hidden="1" thickTop="1">
      <c r="B728" s="187"/>
      <c r="J728" s="189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2:37" ht="15.75" hidden="1" thickTop="1">
      <c r="B729" s="187"/>
      <c r="J729" s="18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2:37" ht="15.75" hidden="1" thickTop="1">
      <c r="B730" s="187"/>
      <c r="J730" s="189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2:37" ht="15.75" hidden="1" thickTop="1">
      <c r="B731" s="187"/>
      <c r="J731" s="189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2:37" ht="15.75" hidden="1" thickTop="1">
      <c r="B732" s="187"/>
      <c r="J732" s="189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2:37" ht="15.75" hidden="1" thickTop="1">
      <c r="B733" s="187"/>
      <c r="J733" s="189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2:37" ht="15.75" hidden="1" thickTop="1">
      <c r="B734" s="187"/>
      <c r="J734" s="189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2:37" ht="15.75" hidden="1" thickTop="1">
      <c r="B735" s="187"/>
      <c r="J735" s="189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2:37" ht="15.75" hidden="1" thickTop="1">
      <c r="B736" s="187"/>
      <c r="J736" s="189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2:37" ht="15.75" hidden="1" thickTop="1">
      <c r="B737" s="187"/>
      <c r="J737" s="189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2:37" ht="15.75" hidden="1" thickTop="1">
      <c r="B738" s="187"/>
      <c r="J738" s="189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2:37" ht="15.75" hidden="1" thickTop="1">
      <c r="B739" s="187"/>
      <c r="J739" s="18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2:37" ht="15.75" hidden="1" thickTop="1">
      <c r="B740" s="187"/>
      <c r="J740" s="189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2:37" ht="15.75" hidden="1" thickTop="1">
      <c r="B741" s="187"/>
      <c r="J741" s="189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2:37" ht="15.75" hidden="1" thickTop="1">
      <c r="B742" s="187"/>
      <c r="J742" s="189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2:37" ht="15.75" hidden="1" thickTop="1">
      <c r="B743" s="187"/>
      <c r="J743" s="189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2:37" ht="15.75" hidden="1" thickTop="1">
      <c r="B744" s="187"/>
      <c r="J744" s="189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2:37" ht="15.75" hidden="1" thickTop="1">
      <c r="B745" s="187"/>
      <c r="J745" s="189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2:37" ht="15.75" hidden="1" thickTop="1">
      <c r="B746" s="187"/>
      <c r="J746" s="189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2:37" ht="15.75" hidden="1" thickTop="1">
      <c r="B747" s="187"/>
      <c r="J747" s="189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2:37" ht="15.75" hidden="1" thickTop="1">
      <c r="B748" s="187"/>
      <c r="J748" s="189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2:37" ht="15.75" hidden="1" thickTop="1">
      <c r="B749" s="187"/>
      <c r="J749" s="18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2:37" ht="15.75" hidden="1" thickTop="1">
      <c r="B750" s="187"/>
      <c r="J750" s="189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2:37" ht="15.75" hidden="1" thickTop="1">
      <c r="B751" s="187"/>
      <c r="J751" s="189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2:37" ht="15.75" hidden="1" thickTop="1">
      <c r="B752" s="187"/>
      <c r="J752" s="189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2:37" ht="15.75" hidden="1" thickTop="1">
      <c r="B753" s="187"/>
      <c r="J753" s="189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2:37" ht="15.75" hidden="1" thickTop="1">
      <c r="B754" s="187"/>
      <c r="J754" s="189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2:37" ht="15.75" hidden="1" thickTop="1">
      <c r="B755" s="187"/>
      <c r="J755" s="189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2:37" ht="15.75" hidden="1" thickTop="1">
      <c r="B756" s="187"/>
      <c r="J756" s="189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2:37" ht="15.75" hidden="1" thickTop="1">
      <c r="B757" s="187"/>
      <c r="J757" s="189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2:37" ht="15.75" hidden="1" thickTop="1">
      <c r="B758" s="187"/>
      <c r="J758" s="189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2:37" ht="15.75" hidden="1" thickTop="1">
      <c r="B759" s="187"/>
      <c r="J759" s="18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2:37" ht="15.75" hidden="1" thickTop="1">
      <c r="B760" s="187"/>
      <c r="J760" s="189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2:37" ht="15.75" hidden="1" thickTop="1">
      <c r="B761" s="187"/>
      <c r="J761" s="189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2:37" ht="15.75" hidden="1" thickTop="1">
      <c r="B762" s="187"/>
      <c r="J762" s="189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2:37" ht="15.75" hidden="1" thickTop="1">
      <c r="B763" s="187"/>
      <c r="J763" s="189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2:37" ht="15.75" hidden="1" thickTop="1">
      <c r="B764" s="187"/>
      <c r="J764" s="189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2:37" ht="15.75" hidden="1" thickTop="1">
      <c r="B765" s="187"/>
      <c r="J765" s="189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2:37" ht="15.75" hidden="1" thickTop="1">
      <c r="B766" s="187"/>
      <c r="J766" s="189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2:37" ht="15.75" hidden="1" thickTop="1">
      <c r="B767" s="187"/>
      <c r="J767" s="189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2:37" ht="15.75" hidden="1" thickTop="1">
      <c r="B768" s="187"/>
      <c r="J768" s="189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2:37" ht="15.75" hidden="1" thickTop="1">
      <c r="B769" s="187"/>
      <c r="J769" s="18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2:37" ht="15.75" hidden="1" thickTop="1">
      <c r="B770" s="187"/>
      <c r="J770" s="189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2:37" ht="15.75" hidden="1" thickTop="1">
      <c r="B771" s="187"/>
      <c r="J771" s="189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2:37" ht="15.75" hidden="1" thickTop="1">
      <c r="B772" s="187"/>
      <c r="J772" s="189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2:37" ht="15.75" hidden="1" thickTop="1">
      <c r="B773" s="187"/>
      <c r="J773" s="189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2:37" ht="15.75" hidden="1" thickTop="1">
      <c r="B774" s="187"/>
      <c r="J774" s="189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2:37" ht="15.75" hidden="1" thickTop="1">
      <c r="B775" s="187"/>
      <c r="J775" s="189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2:37" ht="15.75" hidden="1" thickTop="1">
      <c r="B776" s="187"/>
      <c r="J776" s="189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2:37" ht="15.75" hidden="1" thickTop="1">
      <c r="B777" s="187"/>
      <c r="J777" s="189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2:37" ht="15.75" hidden="1" thickTop="1">
      <c r="B778" s="187"/>
      <c r="J778" s="189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2:37" ht="15.75" hidden="1" thickTop="1">
      <c r="B779" s="187"/>
      <c r="J779" s="18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2:37" ht="15.75" hidden="1" thickTop="1">
      <c r="B780" s="187"/>
      <c r="J780" s="189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</row>
    <row r="781" spans="2:37" ht="15.75" hidden="1" thickTop="1">
      <c r="B781" s="187"/>
      <c r="J781" s="189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2:37" ht="15.75" hidden="1" thickTop="1">
      <c r="B782" s="187"/>
      <c r="J782" s="189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2:37" ht="15.75" hidden="1" thickTop="1">
      <c r="B783" s="187"/>
      <c r="J783" s="189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</row>
    <row r="784" spans="2:37" ht="15.75" hidden="1" thickTop="1">
      <c r="B784" s="187"/>
      <c r="J784" s="189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2:37" ht="15.75" hidden="1" thickTop="1">
      <c r="B785" s="187"/>
      <c r="J785" s="189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2:37" ht="15.75" hidden="1" thickTop="1">
      <c r="B786" s="187"/>
      <c r="J786" s="189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</row>
    <row r="787" spans="2:37" ht="15.75" hidden="1" thickTop="1">
      <c r="B787" s="187"/>
      <c r="J787" s="189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2:37" ht="15.75" hidden="1" thickTop="1">
      <c r="B788" s="187"/>
      <c r="J788" s="189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2:37" ht="15.75" hidden="1" thickTop="1">
      <c r="B789" s="187"/>
      <c r="J789" s="1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2:37" ht="15.75" hidden="1" thickTop="1">
      <c r="B790" s="187"/>
      <c r="J790" s="189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2:37" ht="15.75" hidden="1" thickTop="1">
      <c r="B791" s="187"/>
      <c r="J791" s="189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2:37" ht="15.75" hidden="1" thickTop="1">
      <c r="B792" s="187"/>
      <c r="J792" s="189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</row>
    <row r="793" spans="2:37" ht="15.75" hidden="1" thickTop="1">
      <c r="B793" s="187"/>
      <c r="J793" s="189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2:37" ht="15.75" hidden="1" thickTop="1">
      <c r="B794" s="187"/>
      <c r="J794" s="189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2:37" ht="15.75" hidden="1" thickTop="1">
      <c r="B795" s="187"/>
      <c r="J795" s="189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</row>
    <row r="796" spans="2:37" ht="15.75" hidden="1" thickTop="1">
      <c r="B796" s="187"/>
      <c r="J796" s="189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2:37" ht="15.75" hidden="1" thickTop="1">
      <c r="B797" s="187"/>
      <c r="J797" s="189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2:37" ht="15.75" hidden="1" thickTop="1">
      <c r="B798" s="187"/>
      <c r="J798" s="189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</row>
    <row r="799" spans="2:37" ht="15.75" hidden="1" thickTop="1">
      <c r="B799" s="187"/>
      <c r="J799" s="18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2:37" ht="15.75" hidden="1" thickTop="1">
      <c r="B800" s="187"/>
      <c r="J800" s="189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2:37" ht="15.75" hidden="1" thickTop="1">
      <c r="B801" s="187"/>
      <c r="J801" s="189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</row>
    <row r="802" spans="2:37" ht="15.75" hidden="1" thickTop="1">
      <c r="B802" s="187"/>
      <c r="J802" s="189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</row>
    <row r="803" spans="2:37" ht="15.75" hidden="1" thickTop="1">
      <c r="B803" s="187"/>
      <c r="J803" s="189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2:37" ht="15.75" hidden="1" thickTop="1">
      <c r="B804" s="187"/>
      <c r="J804" s="189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</row>
    <row r="805" spans="2:37" ht="15.75" hidden="1" thickTop="1">
      <c r="B805" s="187"/>
      <c r="J805" s="189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</row>
    <row r="806" spans="2:37" ht="15.75" hidden="1" thickTop="1">
      <c r="B806" s="187"/>
      <c r="J806" s="189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2:37" ht="15.75" hidden="1" thickTop="1">
      <c r="B807" s="187"/>
      <c r="J807" s="189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</row>
    <row r="808" spans="2:37" ht="15.75" hidden="1" thickTop="1">
      <c r="B808" s="187"/>
      <c r="J808" s="189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</row>
    <row r="809" spans="2:37" ht="15.75" hidden="1" thickTop="1">
      <c r="B809" s="187"/>
      <c r="J809" s="18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2:37" ht="15.75" hidden="1" thickTop="1">
      <c r="B810" s="187"/>
      <c r="J810" s="189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</row>
    <row r="811" spans="2:37" ht="15.75" hidden="1" thickTop="1">
      <c r="B811" s="187"/>
      <c r="J811" s="189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</row>
    <row r="812" spans="2:37" ht="15.75" hidden="1" thickTop="1">
      <c r="B812" s="187"/>
      <c r="J812" s="189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2:37" ht="15.75" hidden="1" thickTop="1">
      <c r="B813" s="187"/>
      <c r="J813" s="189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</row>
    <row r="814" spans="2:37" ht="15.75" hidden="1" thickTop="1">
      <c r="B814" s="187"/>
      <c r="J814" s="189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</row>
    <row r="815" spans="2:37" ht="15.75" hidden="1" thickTop="1">
      <c r="B815" s="187"/>
      <c r="J815" s="189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2:37" ht="15.75" hidden="1" thickTop="1">
      <c r="B816" s="187"/>
      <c r="J816" s="189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</row>
    <row r="817" spans="2:37" ht="15.75" hidden="1" thickTop="1">
      <c r="B817" s="187"/>
      <c r="J817" s="189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</row>
    <row r="818" spans="2:37" ht="15.75" hidden="1" thickTop="1">
      <c r="B818" s="187"/>
      <c r="J818" s="189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2:37" ht="15.75" hidden="1" thickTop="1">
      <c r="B819" s="187"/>
      <c r="J819" s="18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</row>
    <row r="820" spans="2:37" ht="15.75" hidden="1" thickTop="1">
      <c r="B820" s="187"/>
      <c r="J820" s="189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</row>
    <row r="821" spans="2:37" ht="15.75" hidden="1" thickTop="1">
      <c r="B821" s="187"/>
      <c r="J821" s="189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2:37" ht="15.75" hidden="1" thickTop="1">
      <c r="B822" s="187"/>
      <c r="J822" s="189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</row>
    <row r="823" spans="2:37" ht="15.75" hidden="1" thickTop="1">
      <c r="B823" s="187"/>
      <c r="J823" s="189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</row>
    <row r="824" spans="2:37" ht="15.75" hidden="1" thickTop="1">
      <c r="B824" s="187"/>
      <c r="J824" s="189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2:37" ht="15.75" hidden="1" thickTop="1">
      <c r="B825" s="187"/>
      <c r="J825" s="189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</row>
    <row r="826" spans="2:37" ht="15.75" hidden="1" thickTop="1">
      <c r="B826" s="187"/>
      <c r="J826" s="189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</row>
    <row r="827" spans="2:37" ht="15.75" hidden="1" thickTop="1">
      <c r="B827" s="187"/>
      <c r="J827" s="189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2:37" ht="15.75" hidden="1" thickTop="1">
      <c r="B828" s="187"/>
      <c r="J828" s="189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</row>
    <row r="829" spans="2:37" ht="15.75" hidden="1" thickTop="1">
      <c r="B829" s="187"/>
      <c r="J829" s="18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</row>
    <row r="830" spans="2:37" ht="15.75" hidden="1" thickTop="1">
      <c r="B830" s="187"/>
      <c r="J830" s="189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2:37" ht="15.75" hidden="1" thickTop="1">
      <c r="B831" s="187"/>
      <c r="J831" s="189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</row>
    <row r="832" spans="2:37" ht="15.75" hidden="1" thickTop="1">
      <c r="B832" s="187"/>
      <c r="J832" s="189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</row>
    <row r="833" spans="2:37" ht="15.75" hidden="1" thickTop="1">
      <c r="B833" s="187"/>
      <c r="J833" s="189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2:37" ht="15.75" hidden="1" thickTop="1">
      <c r="B834" s="187"/>
      <c r="J834" s="189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2:37" ht="15.75" hidden="1" thickTop="1">
      <c r="B835" s="187"/>
      <c r="J835" s="189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</row>
    <row r="836" spans="2:37" ht="15.75" hidden="1" thickTop="1">
      <c r="B836" s="187"/>
      <c r="J836" s="189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2:37" ht="15.75" hidden="1" thickTop="1">
      <c r="B837" s="187"/>
      <c r="J837" s="189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</row>
    <row r="838" spans="2:37" ht="15.75" hidden="1" thickTop="1">
      <c r="B838" s="187"/>
      <c r="J838" s="189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</row>
    <row r="839" spans="2:37" ht="15.75" hidden="1" thickTop="1">
      <c r="B839" s="187"/>
      <c r="J839" s="18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2:37" ht="15.75" hidden="1" thickTop="1">
      <c r="B840" s="187"/>
      <c r="J840" s="189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</row>
    <row r="841" spans="2:37" ht="15.75" hidden="1" thickTop="1">
      <c r="B841" s="187"/>
      <c r="J841" s="189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</row>
    <row r="842" spans="2:37" ht="15.75" hidden="1" thickTop="1">
      <c r="B842" s="187"/>
      <c r="J842" s="189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2:37" ht="15.75" hidden="1" thickTop="1">
      <c r="B843" s="187"/>
      <c r="J843" s="189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</row>
    <row r="844" spans="2:37" ht="15.75" hidden="1" thickTop="1">
      <c r="B844" s="187"/>
      <c r="J844" s="189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</row>
    <row r="845" spans="2:37" ht="15.75" hidden="1" thickTop="1">
      <c r="B845" s="187"/>
      <c r="J845" s="189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2:37" ht="15.75" hidden="1" thickTop="1">
      <c r="B846" s="187"/>
      <c r="J846" s="189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</row>
    <row r="847" spans="2:37" ht="15.75" hidden="1" thickTop="1">
      <c r="B847" s="187"/>
      <c r="J847" s="189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</row>
    <row r="848" spans="2:37" ht="15.75" hidden="1" thickTop="1">
      <c r="B848" s="187"/>
      <c r="J848" s="189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2:37" ht="15.75" hidden="1" thickTop="1">
      <c r="B849" s="187"/>
      <c r="J849" s="18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</row>
    <row r="850" spans="2:37" ht="15.75" hidden="1" thickTop="1">
      <c r="B850" s="187"/>
      <c r="J850" s="189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</row>
    <row r="851" spans="2:37" ht="15.75" hidden="1" thickTop="1">
      <c r="B851" s="187"/>
      <c r="J851" s="189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2:37" ht="15.75" hidden="1" thickTop="1">
      <c r="B852" s="187"/>
      <c r="J852" s="189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</row>
    <row r="853" spans="2:37" ht="15.75" hidden="1" thickTop="1">
      <c r="B853" s="187"/>
      <c r="J853" s="189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</row>
    <row r="854" spans="2:37" ht="15.75" hidden="1" thickTop="1">
      <c r="B854" s="187"/>
      <c r="J854" s="189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2:37" ht="15.75" hidden="1" thickTop="1">
      <c r="B855" s="187"/>
      <c r="J855" s="189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</row>
    <row r="856" spans="2:37" ht="15.75" hidden="1" thickTop="1">
      <c r="B856" s="187"/>
      <c r="J856" s="189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</row>
    <row r="857" spans="2:37" ht="15.75" hidden="1" thickTop="1">
      <c r="B857" s="187"/>
      <c r="J857" s="189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2:37" ht="15.75" hidden="1" thickTop="1">
      <c r="B858" s="187"/>
      <c r="J858" s="189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2:37" ht="15.75" hidden="1" thickTop="1">
      <c r="B859" s="187"/>
      <c r="J859" s="18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</row>
    <row r="860" spans="2:37" ht="15.75" hidden="1" thickTop="1">
      <c r="B860" s="187"/>
      <c r="J860" s="189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2:37" ht="15.75" hidden="1" thickTop="1">
      <c r="B861" s="187"/>
      <c r="J861" s="189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2:37" ht="15.75" hidden="1" thickTop="1">
      <c r="B862" s="187"/>
      <c r="J862" s="189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</row>
    <row r="863" spans="2:37" ht="15.75" hidden="1" thickTop="1">
      <c r="B863" s="187"/>
      <c r="J863" s="189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2:37" ht="15.75" hidden="1" thickTop="1">
      <c r="B864" s="187"/>
      <c r="J864" s="189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2:37" ht="15.75" hidden="1" thickTop="1">
      <c r="B865" s="187"/>
      <c r="J865" s="189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</row>
    <row r="866" spans="2:37" ht="15.75" hidden="1" thickTop="1">
      <c r="B866" s="187"/>
      <c r="J866" s="189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2:37" ht="15.75" hidden="1" thickTop="1">
      <c r="B867" s="187"/>
      <c r="J867" s="189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</row>
    <row r="868" spans="2:37" ht="15.75" hidden="1" thickTop="1">
      <c r="B868" s="187"/>
      <c r="J868" s="189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</row>
    <row r="869" spans="2:37" ht="15.75" hidden="1" thickTop="1">
      <c r="B869" s="187"/>
      <c r="J869" s="18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2:37" ht="15.75" hidden="1" thickTop="1">
      <c r="B870" s="187"/>
      <c r="J870" s="189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</row>
    <row r="871" spans="2:37" ht="15.75" hidden="1" thickTop="1">
      <c r="B871" s="187"/>
      <c r="J871" s="189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</row>
    <row r="872" spans="2:37" ht="15.75" hidden="1" thickTop="1">
      <c r="B872" s="187"/>
      <c r="J872" s="189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2:37" ht="15.75" hidden="1" thickTop="1">
      <c r="B873" s="187"/>
      <c r="J873" s="189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</row>
    <row r="874" spans="2:37" ht="15.75" hidden="1" thickTop="1">
      <c r="B874" s="187"/>
      <c r="J874" s="189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</row>
    <row r="875" spans="2:37" ht="15.75" hidden="1" thickTop="1">
      <c r="B875" s="187"/>
      <c r="J875" s="189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2:37" ht="15.75" hidden="1" thickTop="1">
      <c r="B876" s="187"/>
      <c r="J876" s="189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</row>
    <row r="877" spans="2:37" ht="15.75" hidden="1" thickTop="1">
      <c r="B877" s="187"/>
      <c r="J877" s="189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</row>
    <row r="878" spans="2:37" ht="15.75" hidden="1" thickTop="1">
      <c r="B878" s="187"/>
      <c r="J878" s="189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2:37" ht="15.75" hidden="1" thickTop="1">
      <c r="B879" s="187"/>
      <c r="J879" s="18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</row>
    <row r="880" spans="2:37" ht="15.75" hidden="1" thickTop="1">
      <c r="B880" s="187"/>
      <c r="J880" s="189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</row>
    <row r="881" spans="2:37" ht="15.75" hidden="1" thickTop="1">
      <c r="B881" s="187"/>
      <c r="J881" s="189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2:37" ht="15.75" hidden="1" thickTop="1">
      <c r="B882" s="187"/>
      <c r="J882" s="189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</row>
    <row r="883" spans="2:37" ht="15.75" hidden="1" thickTop="1">
      <c r="B883" s="187"/>
      <c r="J883" s="189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</row>
    <row r="884" spans="2:37" ht="15.75" hidden="1" thickTop="1">
      <c r="B884" s="187"/>
      <c r="J884" s="189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2:37" ht="15.75" hidden="1" thickTop="1">
      <c r="B885" s="187"/>
      <c r="J885" s="189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</row>
    <row r="886" spans="2:37" ht="15.75" hidden="1" thickTop="1">
      <c r="B886" s="187"/>
      <c r="J886" s="189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</row>
    <row r="887" spans="2:37" ht="15.75" hidden="1" thickTop="1">
      <c r="B887" s="187"/>
      <c r="J887" s="189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2:37" ht="15.75" hidden="1" thickTop="1">
      <c r="B888" s="187"/>
      <c r="J888" s="189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2:37" ht="15.75" hidden="1" thickTop="1">
      <c r="B889" s="187"/>
      <c r="J889" s="1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</row>
    <row r="890" spans="2:37" ht="15.75" hidden="1" thickTop="1">
      <c r="B890" s="187"/>
      <c r="J890" s="189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2:37" ht="15.75" hidden="1" thickTop="1">
      <c r="B891" s="187"/>
      <c r="J891" s="189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2:37" ht="15.75" hidden="1" thickTop="1">
      <c r="B892" s="187"/>
      <c r="J892" s="189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</row>
    <row r="893" spans="2:37" ht="15.75" hidden="1" thickTop="1">
      <c r="B893" s="187"/>
      <c r="J893" s="189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2:37" ht="15.75" hidden="1" thickTop="1">
      <c r="B894" s="187"/>
      <c r="J894" s="189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2:37" ht="15.75" hidden="1" thickTop="1">
      <c r="B895" s="187"/>
      <c r="J895" s="189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</row>
    <row r="896" spans="2:37" ht="15.75" hidden="1" thickTop="1">
      <c r="B896" s="187"/>
      <c r="J896" s="189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2:37" ht="15.75" hidden="1" thickTop="1">
      <c r="B897" s="187"/>
      <c r="J897" s="189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2:37" ht="15.75" hidden="1" thickTop="1">
      <c r="B898" s="187"/>
      <c r="J898" s="189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</row>
    <row r="899" spans="2:37" ht="15.75" hidden="1" thickTop="1">
      <c r="B899" s="187"/>
      <c r="J899" s="18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2:37" ht="15.75" hidden="1" thickTop="1">
      <c r="B900" s="187"/>
      <c r="J900" s="189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</row>
    <row r="901" spans="2:37" ht="15.75" hidden="1" thickTop="1">
      <c r="B901" s="187"/>
      <c r="J901" s="189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</row>
    <row r="902" spans="2:37" ht="15.75" hidden="1" thickTop="1">
      <c r="B902" s="187"/>
      <c r="J902" s="189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2:37" ht="15.75" hidden="1" thickTop="1">
      <c r="B903" s="187"/>
      <c r="J903" s="189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</row>
    <row r="904" spans="2:37" ht="15.75" hidden="1" thickTop="1">
      <c r="B904" s="187"/>
      <c r="J904" s="189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</row>
    <row r="905" spans="2:37" ht="15.75" hidden="1" thickTop="1">
      <c r="B905" s="187"/>
      <c r="J905" s="189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2:37" ht="15.75" hidden="1" thickTop="1">
      <c r="B906" s="187"/>
      <c r="J906" s="189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2:37" ht="15.75" hidden="1" thickTop="1">
      <c r="B907" s="187"/>
      <c r="J907" s="189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</row>
    <row r="908" spans="2:37" ht="15.75" hidden="1" thickTop="1">
      <c r="B908" s="187"/>
      <c r="J908" s="189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2:37" ht="15.75" hidden="1" thickTop="1">
      <c r="B909" s="187"/>
      <c r="J909" s="18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</row>
    <row r="910" spans="2:37" ht="15.75" hidden="1" thickTop="1">
      <c r="B910" s="187"/>
      <c r="J910" s="189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</row>
    <row r="911" spans="2:37" ht="15.75" hidden="1" thickTop="1">
      <c r="B911" s="187"/>
      <c r="J911" s="189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2:37" ht="15.75" hidden="1" thickTop="1">
      <c r="B912" s="187"/>
      <c r="J912" s="189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</row>
    <row r="913" spans="2:37" ht="15.75" hidden="1" thickTop="1">
      <c r="B913" s="187"/>
      <c r="J913" s="189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</row>
    <row r="914" spans="2:37" ht="15.75" hidden="1" thickTop="1">
      <c r="B914" s="187"/>
      <c r="J914" s="189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2:37" ht="15.75" hidden="1" thickTop="1">
      <c r="B915" s="187"/>
      <c r="J915" s="189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</row>
    <row r="916" spans="2:37" ht="15.75" hidden="1" thickTop="1">
      <c r="B916" s="187"/>
      <c r="J916" s="189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</row>
    <row r="917" spans="2:37" ht="15.75" hidden="1" thickTop="1">
      <c r="B917" s="187"/>
      <c r="J917" s="189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2:37" ht="15.75" hidden="1" thickTop="1">
      <c r="B918" s="187"/>
      <c r="J918" s="189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</row>
    <row r="919" spans="2:37" ht="15.75" hidden="1" thickTop="1">
      <c r="B919" s="187"/>
      <c r="J919" s="18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</row>
    <row r="920" spans="2:37" ht="15.75" hidden="1" thickTop="1">
      <c r="B920" s="187"/>
      <c r="J920" s="189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2:37" ht="15.75" hidden="1" thickTop="1">
      <c r="B921" s="187"/>
      <c r="J921" s="189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2:37" ht="15.75" hidden="1" thickTop="1">
      <c r="B922" s="187"/>
      <c r="J922" s="189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</row>
    <row r="923" spans="2:37" ht="15.75" hidden="1" thickTop="1">
      <c r="B923" s="187"/>
      <c r="J923" s="189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2:37" ht="15.75" hidden="1" thickTop="1">
      <c r="B924" s="187"/>
      <c r="J924" s="189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2:37" ht="15.75" hidden="1" thickTop="1">
      <c r="B925" s="187"/>
      <c r="J925" s="189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</row>
    <row r="926" spans="2:37" ht="15.75" hidden="1" thickTop="1">
      <c r="B926" s="187"/>
      <c r="J926" s="189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2:37" ht="15.75" hidden="1" thickTop="1">
      <c r="B927" s="187"/>
      <c r="J927" s="189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</row>
    <row r="928" spans="2:37" ht="15.75" hidden="1" thickTop="1">
      <c r="B928" s="187"/>
      <c r="J928" s="189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</row>
    <row r="929" spans="2:37" ht="15.75" hidden="1" thickTop="1">
      <c r="B929" s="187"/>
      <c r="J929" s="18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2:37" ht="15.75" hidden="1" thickTop="1">
      <c r="B930" s="187"/>
      <c r="J930" s="189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</row>
    <row r="931" spans="2:37" ht="15.75" hidden="1" thickTop="1">
      <c r="B931" s="187"/>
      <c r="J931" s="189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</row>
    <row r="932" spans="2:37" ht="15.75" hidden="1" thickTop="1">
      <c r="B932" s="187"/>
      <c r="J932" s="189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2:37" ht="15.75" hidden="1" thickTop="1">
      <c r="B933" s="187"/>
      <c r="J933" s="189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</row>
    <row r="934" spans="2:37" ht="15.75" hidden="1" thickTop="1">
      <c r="B934" s="187"/>
      <c r="J934" s="189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</row>
    <row r="935" spans="2:37" ht="15.75" hidden="1" thickTop="1">
      <c r="B935" s="187"/>
      <c r="J935" s="189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2:37" ht="15.75" hidden="1" thickTop="1">
      <c r="B936" s="187"/>
      <c r="J936" s="189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</row>
    <row r="937" spans="2:37" ht="15.75" hidden="1" thickTop="1">
      <c r="B937" s="187"/>
      <c r="J937" s="189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</row>
    <row r="938" spans="2:37" ht="15.75" hidden="1" thickTop="1">
      <c r="B938" s="187"/>
      <c r="J938" s="189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2:37" ht="15.75" hidden="1" thickTop="1">
      <c r="B939" s="187"/>
      <c r="J939" s="18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</row>
    <row r="940" spans="2:37" ht="15.75" hidden="1" thickTop="1">
      <c r="B940" s="187"/>
      <c r="J940" s="189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</row>
    <row r="941" spans="2:37" ht="15.75" hidden="1" thickTop="1">
      <c r="B941" s="187"/>
      <c r="J941" s="189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2:37" ht="15.75" hidden="1" thickTop="1">
      <c r="B942" s="187"/>
      <c r="J942" s="189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</row>
    <row r="943" spans="2:37" ht="15.75" hidden="1" thickTop="1">
      <c r="B943" s="187"/>
      <c r="J943" s="189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</row>
    <row r="944" spans="2:37" ht="15.75" hidden="1" thickTop="1">
      <c r="B944" s="187"/>
      <c r="J944" s="189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2:37" ht="15.75" hidden="1" thickTop="1">
      <c r="B945" s="187"/>
      <c r="J945" s="189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</row>
    <row r="946" spans="2:37" ht="15.75" hidden="1" thickTop="1">
      <c r="B946" s="187"/>
      <c r="J946" s="189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</row>
    <row r="947" spans="2:37" ht="15.75" hidden="1" thickTop="1">
      <c r="B947" s="187"/>
      <c r="J947" s="189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2:37" ht="15.75" hidden="1" thickTop="1">
      <c r="B948" s="187"/>
      <c r="J948" s="189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</row>
    <row r="949" spans="2:37" ht="15.75" hidden="1" thickTop="1">
      <c r="B949" s="187"/>
      <c r="J949" s="18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</row>
    <row r="950" spans="2:37" ht="15.75" hidden="1" thickTop="1">
      <c r="B950" s="187"/>
      <c r="J950" s="189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2:37" ht="15.75" hidden="1" thickTop="1">
      <c r="B951" s="187"/>
      <c r="J951" s="189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</row>
    <row r="952" spans="2:37" ht="15.75" hidden="1" thickTop="1">
      <c r="B952" s="187"/>
      <c r="J952" s="189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</row>
    <row r="953" spans="2:37" ht="15.75" hidden="1" thickTop="1">
      <c r="B953" s="187"/>
      <c r="J953" s="189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2:37" ht="15.75" hidden="1" thickTop="1">
      <c r="B954" s="187"/>
      <c r="J954" s="189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</row>
    <row r="955" spans="2:37" ht="15.75" hidden="1" thickTop="1">
      <c r="B955" s="187"/>
      <c r="J955" s="189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</row>
    <row r="956" spans="2:37" ht="15.75" hidden="1" thickTop="1">
      <c r="B956" s="187"/>
      <c r="J956" s="189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2:37" ht="15.75" hidden="1" thickTop="1">
      <c r="B957" s="187"/>
      <c r="J957" s="189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</row>
    <row r="958" spans="2:37" ht="15.75" hidden="1" thickTop="1">
      <c r="B958" s="187"/>
      <c r="J958" s="189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</row>
    <row r="959" spans="2:37" ht="15.75" hidden="1" thickTop="1">
      <c r="B959" s="187"/>
      <c r="J959" s="18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2:37" ht="15.75" hidden="1" thickTop="1">
      <c r="B960" s="187"/>
      <c r="J960" s="189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</row>
    <row r="961" spans="2:37" ht="15.75" hidden="1" thickTop="1">
      <c r="B961" s="187"/>
      <c r="J961" s="189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</row>
    <row r="962" spans="2:37" ht="15.75" hidden="1" thickTop="1">
      <c r="B962" s="187"/>
      <c r="J962" s="189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2:37" ht="15.75" hidden="1" thickTop="1">
      <c r="B963" s="187"/>
      <c r="J963" s="189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</row>
    <row r="964" spans="2:37" ht="15.75" hidden="1" thickTop="1">
      <c r="B964" s="187"/>
      <c r="J964" s="189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</row>
    <row r="965" spans="2:37" ht="15.75" hidden="1" thickTop="1">
      <c r="B965" s="187"/>
      <c r="J965" s="189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2:37" ht="15.75" hidden="1" thickTop="1">
      <c r="B966" s="187"/>
      <c r="J966" s="189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</row>
    <row r="967" spans="2:37" ht="15.75" hidden="1" thickTop="1">
      <c r="B967" s="187"/>
      <c r="J967" s="189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</row>
    <row r="968" spans="2:37" ht="15.75" hidden="1" thickTop="1">
      <c r="B968" s="187"/>
      <c r="J968" s="189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2:37" ht="15.75" hidden="1" thickTop="1">
      <c r="B969" s="187"/>
      <c r="J969" s="18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</row>
    <row r="970" spans="2:37" ht="15.75" hidden="1" thickTop="1">
      <c r="B970" s="187"/>
      <c r="J970" s="189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</row>
    <row r="971" spans="2:37" ht="15.75" hidden="1" thickTop="1">
      <c r="B971" s="187"/>
      <c r="J971" s="189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2:37" ht="15.75" hidden="1" thickTop="1">
      <c r="B972" s="187"/>
      <c r="J972" s="189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</row>
    <row r="973" spans="2:37" ht="15.75" hidden="1" thickTop="1">
      <c r="B973" s="187"/>
      <c r="J973" s="189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</row>
    <row r="974" spans="2:37" ht="15.75" hidden="1" thickTop="1">
      <c r="B974" s="187"/>
      <c r="J974" s="189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2:37" ht="15.75" hidden="1" thickTop="1">
      <c r="B975" s="187"/>
      <c r="J975" s="189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</row>
    <row r="976" spans="2:37" ht="15.75" hidden="1" thickTop="1">
      <c r="B976" s="187"/>
      <c r="J976" s="189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</row>
    <row r="977" spans="2:37" ht="15.75" hidden="1" thickTop="1">
      <c r="B977" s="187"/>
      <c r="J977" s="189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2:37" ht="15.75" hidden="1" thickTop="1">
      <c r="B978" s="187"/>
      <c r="J978" s="189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</row>
    <row r="979" spans="2:37" ht="15.75" hidden="1" thickTop="1">
      <c r="B979" s="187"/>
      <c r="J979" s="18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</row>
    <row r="980" spans="2:37" ht="15.75" hidden="1" thickTop="1">
      <c r="B980" s="187"/>
      <c r="J980" s="189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2:37" ht="15.75" hidden="1" thickTop="1">
      <c r="B981" s="187"/>
      <c r="J981" s="189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</row>
    <row r="982" spans="2:37" ht="15.75" hidden="1" thickTop="1">
      <c r="B982" s="187"/>
      <c r="J982" s="189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</row>
    <row r="983" spans="2:37" ht="15.75" hidden="1" thickTop="1">
      <c r="B983" s="187"/>
      <c r="J983" s="189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2:37" ht="15.75" hidden="1" thickTop="1">
      <c r="B984" s="187"/>
      <c r="J984" s="189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</row>
    <row r="985" spans="2:37" ht="15.75" hidden="1" thickTop="1">
      <c r="B985" s="187"/>
      <c r="J985" s="189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</row>
    <row r="986" spans="2:37" ht="15.75" hidden="1" thickTop="1">
      <c r="B986" s="187"/>
      <c r="J986" s="189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2:37" ht="15.75" hidden="1" thickTop="1">
      <c r="B987" s="187"/>
      <c r="J987" s="189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2:37" ht="15.75" hidden="1" thickTop="1">
      <c r="B988" s="187"/>
      <c r="J988" s="189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</row>
    <row r="989" spans="2:37" ht="15.75" hidden="1" thickTop="1">
      <c r="B989" s="187"/>
      <c r="J989" s="1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2:37" ht="15.75" hidden="1" thickTop="1">
      <c r="B990" s="187"/>
      <c r="J990" s="189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2:37" ht="15.75" hidden="1" thickTop="1">
      <c r="B991" s="187"/>
      <c r="J991" s="189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</row>
    <row r="992" spans="2:37" ht="15.75" hidden="1" thickTop="1">
      <c r="B992" s="187"/>
      <c r="J992" s="189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2:37" ht="15.75" hidden="1" thickTop="1">
      <c r="B993" s="187"/>
      <c r="J993" s="189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2:37" ht="15.75" hidden="1" thickTop="1">
      <c r="B994" s="187"/>
      <c r="J994" s="189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</row>
    <row r="995" spans="2:37" ht="15.75" hidden="1" thickTop="1">
      <c r="B995" s="187"/>
      <c r="J995" s="189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2:37" ht="15.75" hidden="1" thickTop="1">
      <c r="B996" s="187"/>
      <c r="J996" s="189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2:37" ht="15.75" hidden="1" thickTop="1">
      <c r="B997" s="187"/>
      <c r="J997" s="189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</row>
    <row r="998" spans="2:37" ht="15.75" hidden="1" thickTop="1">
      <c r="B998" s="187"/>
      <c r="J998" s="189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2:37" ht="15.75" hidden="1" thickTop="1">
      <c r="B999" s="187"/>
      <c r="J999" s="18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</row>
    <row r="1000" spans="2:37" ht="15.75" hidden="1" thickTop="1">
      <c r="B1000" s="187"/>
      <c r="J1000" s="189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</row>
    <row r="1001" spans="2:37" ht="15.75" hidden="1" thickTop="1">
      <c r="B1001" s="187"/>
      <c r="J1001" s="189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2:37" ht="15.75" hidden="1" thickTop="1">
      <c r="B1002" s="187"/>
      <c r="J1002" s="189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</row>
    <row r="1003" spans="2:37" ht="15.75" hidden="1" thickTop="1">
      <c r="B1003" s="187"/>
      <c r="J1003" s="189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</row>
    <row r="1004" spans="2:37" ht="15.75" hidden="1" thickTop="1">
      <c r="B1004" s="187"/>
      <c r="J1004" s="189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2:37" ht="15.75" hidden="1" thickTop="1">
      <c r="B1005" s="187"/>
      <c r="J1005" s="189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</row>
    <row r="1006" spans="2:37" ht="15.75" hidden="1" thickTop="1">
      <c r="B1006" s="187"/>
      <c r="J1006" s="189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</row>
    <row r="1007" spans="2:37" ht="15.75" hidden="1" thickTop="1">
      <c r="B1007" s="187"/>
      <c r="J1007" s="189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2:37" ht="15.75" hidden="1" thickTop="1">
      <c r="B1008" s="187"/>
      <c r="J1008" s="189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</row>
    <row r="1009" spans="2:37" ht="15.75" hidden="1" thickTop="1">
      <c r="B1009" s="187"/>
      <c r="J1009" s="18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</row>
    <row r="1010" spans="2:37" ht="15.75" hidden="1" thickTop="1">
      <c r="B1010" s="187"/>
      <c r="J1010" s="189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2:37" ht="15.75" hidden="1" thickTop="1">
      <c r="B1011" s="187"/>
      <c r="J1011" s="189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</row>
    <row r="1012" spans="2:37" ht="15.75" hidden="1" thickTop="1">
      <c r="B1012" s="187"/>
      <c r="J1012" s="189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</row>
    <row r="1013" spans="2:37" ht="15.75" hidden="1" thickTop="1">
      <c r="B1013" s="187"/>
      <c r="J1013" s="189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2:37" ht="15.75" hidden="1" thickTop="1">
      <c r="B1014" s="187"/>
      <c r="J1014" s="189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</row>
    <row r="1015" spans="2:37" ht="15.75" hidden="1" thickTop="1">
      <c r="B1015" s="187"/>
      <c r="J1015" s="189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</row>
    <row r="1016" spans="2:37" ht="15.75" hidden="1" thickTop="1">
      <c r="B1016" s="187"/>
      <c r="J1016" s="189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2:37" ht="15.75" hidden="1" thickTop="1">
      <c r="B1017" s="187"/>
      <c r="J1017" s="189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</row>
    <row r="1018" spans="2:37" ht="15.75" hidden="1" thickTop="1">
      <c r="B1018" s="187"/>
      <c r="J1018" s="189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</row>
    <row r="1019" spans="2:37" ht="15.75" hidden="1" thickTop="1">
      <c r="B1019" s="187"/>
      <c r="J1019" s="18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2:37" ht="15.75" hidden="1" thickTop="1">
      <c r="B1020" s="187"/>
      <c r="J1020" s="189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</row>
    <row r="1021" spans="2:37" ht="15.75" hidden="1" thickTop="1">
      <c r="B1021" s="187"/>
      <c r="J1021" s="189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</row>
    <row r="1022" spans="2:37" ht="15.75" hidden="1" thickTop="1">
      <c r="B1022" s="187"/>
      <c r="J1022" s="189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2:37" ht="15.75" hidden="1" thickTop="1">
      <c r="B1023" s="187"/>
      <c r="J1023" s="189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</row>
    <row r="1024" spans="2:37" ht="15.75" hidden="1" thickTop="1">
      <c r="B1024" s="187"/>
      <c r="J1024" s="189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</row>
    <row r="1025" spans="2:37" ht="15.75" hidden="1" thickTop="1">
      <c r="B1025" s="187"/>
      <c r="J1025" s="189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2:37" ht="15.75" hidden="1" thickTop="1">
      <c r="B1026" s="187"/>
      <c r="J1026" s="189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</row>
    <row r="1027" spans="2:37" ht="15.75" hidden="1" thickTop="1">
      <c r="B1027" s="187"/>
      <c r="J1027" s="189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</row>
    <row r="1028" spans="2:37" ht="15.75" hidden="1" thickTop="1">
      <c r="B1028" s="187"/>
      <c r="J1028" s="189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2:37" ht="15.75" hidden="1" thickTop="1">
      <c r="B1029" s="187"/>
      <c r="J1029" s="18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</row>
    <row r="1030" spans="2:37" ht="15.75" hidden="1" thickTop="1">
      <c r="B1030" s="187"/>
      <c r="J1030" s="189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</row>
    <row r="1031" spans="2:37" ht="15.75" hidden="1" thickTop="1">
      <c r="B1031" s="187"/>
      <c r="J1031" s="189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2:37" ht="15.75" hidden="1" thickTop="1">
      <c r="B1032" s="187"/>
      <c r="J1032" s="189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</row>
    <row r="1033" spans="2:37" ht="15.75" hidden="1" thickTop="1">
      <c r="B1033" s="187"/>
      <c r="J1033" s="189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</row>
    <row r="1034" spans="2:37" ht="15.75" hidden="1" thickTop="1">
      <c r="B1034" s="187"/>
      <c r="J1034" s="189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2:37" ht="15.75" hidden="1" thickTop="1">
      <c r="B1035" s="187"/>
      <c r="J1035" s="189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</row>
    <row r="1036" spans="2:37" ht="15.75" hidden="1" thickTop="1">
      <c r="B1036" s="187"/>
      <c r="J1036" s="189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</row>
    <row r="1037" spans="2:37" ht="15.75" hidden="1" thickTop="1">
      <c r="B1037" s="187"/>
      <c r="J1037" s="189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2:37" ht="15.75" hidden="1" thickTop="1">
      <c r="B1038" s="187"/>
      <c r="J1038" s="189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</row>
    <row r="1039" spans="2:37" ht="15.75" hidden="1" thickTop="1">
      <c r="B1039" s="187"/>
      <c r="J1039" s="18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</row>
    <row r="1040" spans="2:37" ht="15.75" hidden="1" thickTop="1">
      <c r="B1040" s="187"/>
      <c r="J1040" s="189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2:37" ht="15.75" hidden="1" thickTop="1">
      <c r="B1041" s="187"/>
      <c r="J1041" s="189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</row>
    <row r="1042" spans="2:37" ht="15.75" hidden="1" thickTop="1">
      <c r="B1042" s="187"/>
      <c r="J1042" s="189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</row>
    <row r="1043" spans="2:37" ht="15.75" hidden="1" thickTop="1">
      <c r="B1043" s="187"/>
      <c r="J1043" s="189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2:37" ht="15.75" hidden="1" thickTop="1">
      <c r="B1044" s="187"/>
      <c r="J1044" s="189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</row>
    <row r="1045" spans="2:37" ht="15.75" hidden="1" thickTop="1">
      <c r="B1045" s="187"/>
      <c r="J1045" s="189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</row>
    <row r="1046" spans="2:37" ht="15.75" hidden="1" thickTop="1">
      <c r="B1046" s="187"/>
      <c r="J1046" s="189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2:37" ht="15.75" hidden="1" thickTop="1">
      <c r="B1047" s="187"/>
      <c r="J1047" s="189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</row>
    <row r="1048" spans="2:37" ht="15.75" hidden="1" thickTop="1">
      <c r="B1048" s="187"/>
      <c r="J1048" s="189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</row>
    <row r="1049" spans="2:37" ht="15.75" hidden="1" thickTop="1">
      <c r="B1049" s="187"/>
      <c r="J1049" s="18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2:37" ht="15.75" hidden="1" thickTop="1">
      <c r="B1050" s="187"/>
      <c r="J1050" s="189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</row>
    <row r="1051" spans="2:37" ht="15.75" hidden="1" thickTop="1">
      <c r="B1051" s="187"/>
      <c r="J1051" s="189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</row>
    <row r="1052" spans="2:37" ht="15.75" hidden="1" thickTop="1">
      <c r="B1052" s="187"/>
      <c r="J1052" s="189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2:37" ht="15.75" hidden="1" thickTop="1">
      <c r="B1053" s="187"/>
      <c r="J1053" s="189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2:37" ht="15.75" hidden="1" thickTop="1">
      <c r="B1054" s="187"/>
      <c r="J1054" s="189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</row>
    <row r="1055" spans="2:37" ht="15.75" hidden="1" thickTop="1">
      <c r="B1055" s="187"/>
      <c r="J1055" s="189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2:37" ht="15.75" hidden="1" thickTop="1">
      <c r="B1056" s="187"/>
      <c r="J1056" s="189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2:37" ht="15.75" hidden="1" thickTop="1">
      <c r="B1057" s="187"/>
      <c r="J1057" s="189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</row>
    <row r="1058" spans="2:37" ht="15.75" hidden="1" thickTop="1">
      <c r="B1058" s="187"/>
      <c r="J1058" s="189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2:37" ht="15.75" hidden="1" thickTop="1">
      <c r="B1059" s="187"/>
      <c r="J1059" s="18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2:37" ht="15.75" hidden="1" thickTop="1">
      <c r="B1060" s="187"/>
      <c r="J1060" s="189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</row>
    <row r="1061" spans="2:37" ht="15.75" hidden="1" thickTop="1">
      <c r="B1061" s="187"/>
      <c r="J1061" s="189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2:37" ht="15.75" hidden="1" thickTop="1">
      <c r="B1062" s="187"/>
      <c r="J1062" s="189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2:37" ht="15.75" hidden="1" thickTop="1">
      <c r="B1063" s="187"/>
      <c r="J1063" s="189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</row>
    <row r="1064" spans="2:37" ht="15.75" hidden="1" thickTop="1">
      <c r="B1064" s="187"/>
      <c r="J1064" s="189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2:37" ht="15.75" hidden="1" thickTop="1">
      <c r="B1065" s="187"/>
      <c r="J1065" s="189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2:37" ht="15.75" hidden="1" thickTop="1">
      <c r="B1066" s="187"/>
      <c r="J1066" s="189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</row>
    <row r="1067" spans="2:37" ht="15.75" hidden="1" thickTop="1">
      <c r="B1067" s="187"/>
      <c r="J1067" s="189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2:37" ht="15.75" hidden="1" thickTop="1">
      <c r="B1068" s="187"/>
      <c r="J1068" s="189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2:37" ht="15.75" hidden="1" thickTop="1">
      <c r="B1069" s="187"/>
      <c r="J1069" s="18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</row>
    <row r="1070" spans="2:37" ht="15.75" hidden="1" thickTop="1">
      <c r="B1070" s="187"/>
      <c r="J1070" s="189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2:37" ht="15.75" hidden="1" thickTop="1">
      <c r="B1071" s="187"/>
      <c r="J1071" s="189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</row>
    <row r="1072" spans="2:37" ht="15.75" hidden="1" thickTop="1">
      <c r="B1072" s="187"/>
      <c r="J1072" s="189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</row>
    <row r="1073" spans="2:37" ht="15.75" hidden="1" thickTop="1">
      <c r="B1073" s="187"/>
      <c r="J1073" s="189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2:37" ht="15.75" hidden="1" thickTop="1">
      <c r="B1074" s="187"/>
      <c r="J1074" s="189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</row>
    <row r="1075" spans="2:37" ht="15.75" hidden="1" thickTop="1">
      <c r="B1075" s="187"/>
      <c r="J1075" s="189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</row>
    <row r="1076" spans="2:37" ht="15.75" hidden="1" thickTop="1">
      <c r="B1076" s="187"/>
      <c r="J1076" s="189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2:37" ht="15.75" hidden="1" thickTop="1">
      <c r="B1077" s="187"/>
      <c r="J1077" s="189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</row>
    <row r="1078" spans="2:37" ht="15.75" hidden="1" thickTop="1">
      <c r="B1078" s="187"/>
      <c r="J1078" s="189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</row>
    <row r="1079" spans="2:37" ht="15.75" hidden="1" thickTop="1">
      <c r="B1079" s="187"/>
      <c r="J1079" s="18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2:37" ht="15.75" hidden="1" thickTop="1">
      <c r="B1080" s="187"/>
      <c r="J1080" s="189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</row>
    <row r="1081" spans="2:37" ht="15.75" hidden="1" thickTop="1">
      <c r="B1081" s="187"/>
      <c r="J1081" s="189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</row>
    <row r="1082" spans="2:37" ht="15.75" hidden="1" thickTop="1">
      <c r="B1082" s="187"/>
      <c r="J1082" s="189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2:37" ht="15.75" hidden="1" thickTop="1">
      <c r="B1083" s="187"/>
      <c r="J1083" s="189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</row>
    <row r="1084" spans="2:37" ht="15.75" hidden="1" thickTop="1">
      <c r="B1084" s="187"/>
      <c r="J1084" s="189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</row>
    <row r="1085" spans="2:37" ht="15.75" hidden="1" thickTop="1">
      <c r="B1085" s="187"/>
      <c r="J1085" s="189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2:37" ht="15.75" hidden="1" thickTop="1">
      <c r="B1086" s="187"/>
      <c r="J1086" s="189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2:37" ht="15.75" hidden="1" thickTop="1">
      <c r="B1087" s="187"/>
      <c r="J1087" s="189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</row>
    <row r="1088" spans="2:37" ht="15.75" hidden="1" thickTop="1">
      <c r="B1088" s="187"/>
      <c r="J1088" s="189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2:37" ht="15.75" hidden="1" thickTop="1">
      <c r="B1089" s="187"/>
      <c r="J1089" s="1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2:37" ht="15.75" hidden="1" thickTop="1">
      <c r="B1090" s="187"/>
      <c r="J1090" s="189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</row>
    <row r="1091" spans="2:37" ht="15.75" hidden="1" thickTop="1">
      <c r="B1091" s="187"/>
      <c r="J1091" s="189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2:37" ht="15.75" hidden="1" thickTop="1">
      <c r="B1092" s="187"/>
      <c r="J1092" s="189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</row>
    <row r="1093" spans="2:37" ht="15.75" hidden="1" thickTop="1">
      <c r="B1093" s="187"/>
      <c r="J1093" s="189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</row>
    <row r="1094" spans="2:37" ht="15.75" hidden="1" thickTop="1">
      <c r="B1094" s="187"/>
      <c r="J1094" s="189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2:37" ht="15.75" hidden="1" thickTop="1">
      <c r="B1095" s="187"/>
      <c r="J1095" s="189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</row>
    <row r="1096" spans="2:37" ht="15.75" hidden="1" thickTop="1">
      <c r="B1096" s="187"/>
      <c r="J1096" s="189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</row>
    <row r="1097" spans="2:37" ht="15.75" hidden="1" thickTop="1">
      <c r="B1097" s="187"/>
      <c r="J1097" s="189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2:37" ht="15.75" hidden="1" thickTop="1">
      <c r="B1098" s="187"/>
      <c r="J1098" s="189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</row>
    <row r="1099" spans="2:37" ht="15.75" hidden="1" thickTop="1">
      <c r="B1099" s="187"/>
      <c r="J1099" s="18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</row>
    <row r="1100" spans="2:37" ht="15.75" hidden="1" thickTop="1">
      <c r="B1100" s="187"/>
      <c r="J1100" s="189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2:37" ht="15.75" hidden="1" thickTop="1">
      <c r="B1101" s="187"/>
      <c r="J1101" s="189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</row>
    <row r="1102" spans="2:37" ht="15.75" hidden="1" thickTop="1">
      <c r="B1102" s="187"/>
      <c r="J1102" s="189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</row>
    <row r="1103" spans="2:37" ht="15.75" hidden="1" thickTop="1">
      <c r="B1103" s="187"/>
      <c r="J1103" s="189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</row>
    <row r="1104" spans="2:37" ht="15.75" hidden="1" thickTop="1">
      <c r="B1104" s="187"/>
      <c r="J1104" s="189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</row>
    <row r="1105" spans="2:37" ht="15.75" hidden="1" thickTop="1">
      <c r="B1105" s="187"/>
      <c r="J1105" s="189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</row>
    <row r="1106" spans="2:37" ht="15.75" hidden="1" thickTop="1">
      <c r="B1106" s="187"/>
      <c r="J1106" s="189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</row>
    <row r="1107" spans="2:37" ht="15.75" hidden="1" thickTop="1">
      <c r="B1107" s="187"/>
      <c r="J1107" s="189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</row>
    <row r="1108" spans="2:37" ht="15.75" hidden="1" thickTop="1">
      <c r="B1108" s="187"/>
      <c r="J1108" s="189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</row>
    <row r="1109" spans="2:37" ht="15.75" hidden="1" thickTop="1">
      <c r="B1109" s="187"/>
      <c r="J1109" s="18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</row>
    <row r="1110" spans="2:37" ht="15.75" hidden="1" thickTop="1">
      <c r="B1110" s="187"/>
      <c r="J1110" s="189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2:37" ht="15.75" hidden="1" thickTop="1">
      <c r="B1111" s="187"/>
      <c r="J1111" s="189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</row>
    <row r="1112" spans="2:37" ht="15.75" hidden="1" thickTop="1">
      <c r="B1112" s="187"/>
      <c r="J1112" s="189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</row>
    <row r="1113" spans="2:37" ht="15.75" hidden="1" thickTop="1">
      <c r="B1113" s="187"/>
      <c r="J1113" s="189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2:37" ht="15.75" hidden="1" thickTop="1">
      <c r="B1114" s="187"/>
      <c r="J1114" s="189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</row>
    <row r="1115" spans="2:37" ht="15.75" hidden="1" thickTop="1">
      <c r="B1115" s="187"/>
      <c r="J1115" s="189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</row>
    <row r="1116" spans="2:37" ht="15.75" hidden="1" thickTop="1">
      <c r="B1116" s="187"/>
      <c r="J1116" s="189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</row>
    <row r="1117" spans="2:37" ht="15.75" hidden="1" thickTop="1">
      <c r="B1117" s="187"/>
      <c r="J1117" s="189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</row>
    <row r="1118" spans="2:37" ht="15.75" hidden="1" thickTop="1">
      <c r="B1118" s="187"/>
      <c r="J1118" s="189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</row>
    <row r="1119" spans="2:37" ht="15.75" hidden="1" thickTop="1">
      <c r="B1119" s="187"/>
      <c r="J1119" s="18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</row>
    <row r="1120" spans="2:37" ht="15.75" hidden="1" thickTop="1">
      <c r="B1120" s="187"/>
      <c r="J1120" s="189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</row>
    <row r="1121" spans="2:37" ht="15.75" hidden="1" thickTop="1">
      <c r="B1121" s="187"/>
      <c r="J1121" s="189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</row>
    <row r="1122" spans="2:37" ht="15.75" hidden="1" thickTop="1">
      <c r="B1122" s="187"/>
      <c r="J1122" s="189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</row>
    <row r="1123" spans="2:37" ht="15.75" hidden="1" thickTop="1">
      <c r="B1123" s="187"/>
      <c r="J1123" s="189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</row>
    <row r="1124" spans="2:37" ht="15.75" hidden="1" thickTop="1">
      <c r="B1124" s="187"/>
      <c r="J1124" s="189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</row>
    <row r="1125" spans="2:37" ht="15.75" hidden="1" thickTop="1">
      <c r="B1125" s="187"/>
      <c r="J1125" s="189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</row>
    <row r="1126" spans="2:37" ht="15.75" hidden="1" thickTop="1">
      <c r="B1126" s="187"/>
      <c r="J1126" s="189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</row>
    <row r="1127" spans="2:37" ht="15.75" hidden="1" thickTop="1">
      <c r="B1127" s="187"/>
      <c r="J1127" s="189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</row>
    <row r="1128" spans="2:37" ht="15.75" hidden="1" thickTop="1">
      <c r="B1128" s="187"/>
      <c r="J1128" s="189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</row>
    <row r="1129" spans="2:37" ht="15.75" hidden="1" thickTop="1">
      <c r="B1129" s="187"/>
      <c r="J1129" s="18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</row>
    <row r="1130" spans="2:37" ht="15.75" hidden="1" thickTop="1">
      <c r="B1130" s="187"/>
      <c r="J1130" s="189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</row>
    <row r="1131" spans="2:37" ht="15.75" hidden="1" thickTop="1">
      <c r="B1131" s="187"/>
      <c r="J1131" s="189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</row>
    <row r="1132" spans="2:37" ht="15.75" hidden="1" thickTop="1">
      <c r="B1132" s="187"/>
      <c r="J1132" s="189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</row>
    <row r="1133" spans="2:37" ht="15.75" hidden="1" thickTop="1">
      <c r="B1133" s="187"/>
      <c r="J1133" s="189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</row>
    <row r="1134" spans="2:37" ht="15.75" hidden="1" thickTop="1">
      <c r="B1134" s="187"/>
      <c r="J1134" s="189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</row>
    <row r="1135" spans="2:37" ht="15.75" hidden="1" thickTop="1">
      <c r="B1135" s="187"/>
      <c r="J1135" s="189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</row>
    <row r="1136" spans="2:37" ht="15.75" hidden="1" thickTop="1">
      <c r="B1136" s="187"/>
      <c r="J1136" s="189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</row>
    <row r="1137" spans="2:37" ht="15.75" hidden="1" thickTop="1">
      <c r="B1137" s="187"/>
      <c r="J1137" s="189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</row>
    <row r="1138" spans="2:37" ht="15.75" hidden="1" thickTop="1">
      <c r="B1138" s="187"/>
      <c r="J1138" s="189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</row>
    <row r="1139" spans="2:37" ht="15.75" hidden="1" thickTop="1">
      <c r="B1139" s="187"/>
      <c r="J1139" s="18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</row>
    <row r="1140" spans="2:37" ht="15.75" hidden="1" thickTop="1">
      <c r="B1140" s="187"/>
      <c r="J1140" s="189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</row>
    <row r="1141" spans="2:37" ht="15.75" hidden="1" thickTop="1">
      <c r="B1141" s="187"/>
      <c r="J1141" s="189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</row>
    <row r="1142" spans="2:37" ht="15.75" hidden="1" thickTop="1">
      <c r="B1142" s="187"/>
      <c r="J1142" s="189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</row>
    <row r="1143" spans="2:37" ht="15.75" hidden="1" thickTop="1">
      <c r="B1143" s="187"/>
      <c r="J1143" s="189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</row>
    <row r="1144" spans="2:37" ht="15.75" hidden="1" thickTop="1">
      <c r="B1144" s="187"/>
      <c r="J1144" s="189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</row>
    <row r="1145" spans="2:37" ht="15.75" hidden="1" thickTop="1">
      <c r="B1145" s="187"/>
      <c r="J1145" s="189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</row>
    <row r="1146" spans="2:37" ht="15.75" hidden="1" thickTop="1">
      <c r="B1146" s="187"/>
      <c r="J1146" s="189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</row>
    <row r="1147" spans="2:37" ht="15.75" hidden="1" thickTop="1">
      <c r="B1147" s="187"/>
      <c r="J1147" s="189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</row>
    <row r="1148" spans="2:37" ht="15.75" hidden="1" thickTop="1">
      <c r="B1148" s="187"/>
      <c r="J1148" s="189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</row>
    <row r="1149" spans="2:37" ht="15.75" hidden="1" thickTop="1">
      <c r="B1149" s="187"/>
      <c r="J1149" s="18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</row>
    <row r="1150" spans="2:37" ht="15.75" hidden="1" thickTop="1">
      <c r="B1150" s="187"/>
      <c r="J1150" s="189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</row>
    <row r="1151" spans="2:37" ht="15.75" hidden="1" thickTop="1">
      <c r="B1151" s="187"/>
      <c r="J1151" s="189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</row>
    <row r="1152" spans="2:37" ht="15.75" hidden="1" thickTop="1">
      <c r="B1152" s="187"/>
      <c r="J1152" s="189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</row>
    <row r="1153" spans="2:37" ht="15.75" hidden="1" thickTop="1">
      <c r="B1153" s="187"/>
      <c r="J1153" s="189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</row>
    <row r="1154" spans="2:37" ht="15.75" hidden="1" thickTop="1">
      <c r="B1154" s="187"/>
      <c r="J1154" s="189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</row>
    <row r="1155" spans="2:37" ht="15.75" hidden="1" thickTop="1">
      <c r="B1155" s="187"/>
      <c r="J1155" s="189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</row>
    <row r="1156" spans="2:37" ht="15.75" hidden="1" thickTop="1">
      <c r="B1156" s="187"/>
      <c r="J1156" s="189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</row>
    <row r="1157" spans="2:37" ht="15.75" hidden="1" thickTop="1">
      <c r="B1157" s="187"/>
      <c r="J1157" s="189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</row>
    <row r="1158" spans="2:37" ht="15.75" hidden="1" thickTop="1">
      <c r="B1158" s="187"/>
      <c r="J1158" s="189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</row>
    <row r="1159" spans="2:37" ht="15.75" hidden="1" thickTop="1">
      <c r="B1159" s="187"/>
      <c r="J1159" s="18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</row>
    <row r="1160" spans="2:37" ht="15.75" hidden="1" thickTop="1">
      <c r="B1160" s="187"/>
      <c r="J1160" s="189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</row>
    <row r="1161" spans="2:37" ht="15.75" hidden="1" thickTop="1">
      <c r="B1161" s="187"/>
      <c r="J1161" s="189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</row>
    <row r="1162" spans="2:37" ht="15.75" hidden="1" thickTop="1">
      <c r="B1162" s="187"/>
      <c r="J1162" s="189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</row>
    <row r="1163" spans="2:37" ht="15.75" hidden="1" thickTop="1">
      <c r="B1163" s="187"/>
      <c r="J1163" s="189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</row>
    <row r="1164" spans="2:37" ht="15.75" hidden="1" thickTop="1">
      <c r="B1164" s="187"/>
      <c r="J1164" s="189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</row>
    <row r="1165" spans="2:37" ht="15.75" hidden="1" thickTop="1">
      <c r="B1165" s="187"/>
      <c r="J1165" s="189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</row>
    <row r="1166" spans="2:37" ht="15.75" hidden="1" thickTop="1">
      <c r="B1166" s="187"/>
      <c r="J1166" s="189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</row>
    <row r="1167" spans="2:37" ht="15.75" hidden="1" thickTop="1">
      <c r="B1167" s="187"/>
      <c r="J1167" s="189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</row>
    <row r="1168" spans="2:37" ht="15.75" hidden="1" thickTop="1">
      <c r="B1168" s="187"/>
      <c r="J1168" s="189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</row>
    <row r="1169" spans="2:37" ht="15.75" hidden="1" thickTop="1">
      <c r="B1169" s="187"/>
      <c r="J1169" s="18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</row>
    <row r="1170" spans="2:37" ht="15.75" hidden="1" thickTop="1">
      <c r="B1170" s="187"/>
      <c r="J1170" s="189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</row>
    <row r="1171" spans="2:37" ht="15.75" hidden="1" thickTop="1">
      <c r="B1171" s="187"/>
      <c r="J1171" s="189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</row>
    <row r="1172" spans="2:37" ht="15.75" hidden="1" thickTop="1">
      <c r="B1172" s="187"/>
      <c r="J1172" s="189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</row>
    <row r="1173" spans="2:37" ht="15.75" hidden="1" thickTop="1">
      <c r="B1173" s="187"/>
      <c r="J1173" s="189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</row>
    <row r="1174" spans="2:37" ht="15.75" hidden="1" thickTop="1">
      <c r="B1174" s="187"/>
      <c r="J1174" s="189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</row>
    <row r="1175" spans="2:37" ht="15.75" hidden="1" thickTop="1">
      <c r="B1175" s="187"/>
      <c r="J1175" s="189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</row>
    <row r="1176" spans="2:37" ht="15.75" hidden="1" thickTop="1">
      <c r="B1176" s="187"/>
      <c r="J1176" s="189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</row>
    <row r="1177" spans="2:37" ht="15.75" hidden="1" thickTop="1">
      <c r="B1177" s="187"/>
      <c r="J1177" s="189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</row>
    <row r="1178" spans="2:37" ht="15.75" hidden="1" thickTop="1">
      <c r="B1178" s="187"/>
      <c r="J1178" s="189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</row>
    <row r="1179" spans="2:37" ht="15.75" hidden="1" thickTop="1">
      <c r="B1179" s="187"/>
      <c r="J1179" s="18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</row>
    <row r="1180" spans="2:37" ht="15.75" hidden="1" thickTop="1">
      <c r="B1180" s="187"/>
      <c r="J1180" s="189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</row>
    <row r="1181" spans="2:37" ht="15.75" hidden="1" thickTop="1">
      <c r="B1181" s="187"/>
      <c r="J1181" s="189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</row>
    <row r="1182" spans="2:37" ht="15.75" hidden="1" thickTop="1">
      <c r="B1182" s="187"/>
      <c r="J1182" s="189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</row>
    <row r="1183" spans="2:37" ht="15.75" hidden="1" thickTop="1">
      <c r="B1183" s="187"/>
      <c r="J1183" s="189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</row>
    <row r="1184" spans="2:37" ht="15.75" hidden="1" thickTop="1">
      <c r="B1184" s="187"/>
      <c r="J1184" s="189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</row>
    <row r="1185" spans="2:37" ht="15.75" hidden="1" thickTop="1">
      <c r="B1185" s="187"/>
      <c r="J1185" s="189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</row>
    <row r="1186" spans="2:37" ht="15.75" hidden="1" thickTop="1">
      <c r="B1186" s="187"/>
      <c r="J1186" s="189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</row>
    <row r="1187" spans="2:37" ht="15.75" hidden="1" thickTop="1">
      <c r="B1187" s="187"/>
      <c r="J1187" s="189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</row>
    <row r="1188" spans="2:37" ht="15.75" hidden="1" thickTop="1">
      <c r="B1188" s="187"/>
      <c r="J1188" s="189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</row>
    <row r="1189" spans="2:37" ht="15.75" hidden="1" thickTop="1">
      <c r="B1189" s="187"/>
      <c r="J1189" s="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</row>
    <row r="1190" spans="2:37" ht="15.75" hidden="1" thickTop="1">
      <c r="B1190" s="187"/>
      <c r="J1190" s="189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</row>
    <row r="1191" spans="2:37" ht="15.75" hidden="1" thickTop="1">
      <c r="B1191" s="187"/>
      <c r="J1191" s="189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</row>
    <row r="1192" spans="2:37" ht="15.75" hidden="1" thickTop="1">
      <c r="B1192" s="187"/>
      <c r="J1192" s="189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</row>
    <row r="1193" spans="2:37" ht="15.75" hidden="1" thickTop="1">
      <c r="B1193" s="187"/>
      <c r="J1193" s="189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</row>
    <row r="1194" spans="2:37" ht="15.75" hidden="1" thickTop="1">
      <c r="B1194" s="187"/>
      <c r="J1194" s="189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</row>
    <row r="1195" spans="2:37" ht="15.75" hidden="1" thickTop="1">
      <c r="B1195" s="187"/>
      <c r="J1195" s="189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</row>
    <row r="1196" spans="2:37" ht="15.75" hidden="1" thickTop="1">
      <c r="B1196" s="187"/>
      <c r="J1196" s="189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</row>
    <row r="1197" spans="2:37" ht="15.75" hidden="1" thickTop="1">
      <c r="B1197" s="187"/>
      <c r="J1197" s="189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</row>
    <row r="1198" spans="2:37" ht="15.75" hidden="1" thickTop="1">
      <c r="B1198" s="187"/>
      <c r="J1198" s="189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</row>
    <row r="1199" spans="2:37" ht="15.75" hidden="1" thickTop="1">
      <c r="B1199" s="187"/>
      <c r="J1199" s="18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</row>
    <row r="1200" spans="2:37" ht="15.75" hidden="1" thickTop="1">
      <c r="B1200" s="187"/>
      <c r="J1200" s="189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</row>
    <row r="1201" spans="2:37" ht="15.75" hidden="1" thickTop="1">
      <c r="B1201" s="187"/>
      <c r="J1201" s="189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</row>
    <row r="1202" spans="2:37" ht="15.75" hidden="1" thickTop="1">
      <c r="B1202" s="187"/>
      <c r="J1202" s="189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</row>
    <row r="1203" spans="2:37" ht="15.75" hidden="1" thickTop="1">
      <c r="B1203" s="187"/>
      <c r="J1203" s="189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</row>
    <row r="1204" spans="2:37" ht="15.75" hidden="1" thickTop="1">
      <c r="B1204" s="187"/>
      <c r="J1204" s="189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</row>
    <row r="1205" spans="2:37" ht="15.75" hidden="1" thickTop="1">
      <c r="B1205" s="187"/>
      <c r="J1205" s="189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</row>
    <row r="1206" spans="2:37" ht="15.75" hidden="1" thickTop="1">
      <c r="B1206" s="187"/>
      <c r="J1206" s="189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</row>
    <row r="1207" spans="2:37" ht="15.75" hidden="1" thickTop="1">
      <c r="B1207" s="187"/>
      <c r="J1207" s="189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</row>
    <row r="1208" spans="2:37" ht="15.75" hidden="1" thickTop="1">
      <c r="B1208" s="187"/>
      <c r="J1208" s="189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</row>
    <row r="1209" spans="2:37" ht="15.75" hidden="1" thickTop="1">
      <c r="B1209" s="187"/>
      <c r="J1209" s="18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</row>
    <row r="1210" spans="2:37" ht="15.75" hidden="1" thickTop="1">
      <c r="B1210" s="187"/>
      <c r="J1210" s="189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</row>
    <row r="1211" spans="2:37" ht="15.75" hidden="1" thickTop="1">
      <c r="B1211" s="187"/>
      <c r="J1211" s="189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</row>
    <row r="1212" spans="2:37" ht="15.75" hidden="1" thickTop="1">
      <c r="B1212" s="187"/>
      <c r="J1212" s="189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</row>
    <row r="1213" spans="2:37" ht="15.75" hidden="1" thickTop="1">
      <c r="B1213" s="187"/>
      <c r="J1213" s="189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</row>
    <row r="1214" spans="2:37" ht="15.75" hidden="1" thickTop="1">
      <c r="B1214" s="187"/>
      <c r="J1214" s="189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</row>
    <row r="1215" spans="2:37" ht="15.75" hidden="1" thickTop="1">
      <c r="B1215" s="187"/>
      <c r="J1215" s="189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</row>
    <row r="1216" spans="2:37" ht="15.75" hidden="1" thickTop="1">
      <c r="B1216" s="187"/>
      <c r="J1216" s="189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</row>
    <row r="1217" spans="2:37" ht="15.75" hidden="1" thickTop="1">
      <c r="B1217" s="187"/>
      <c r="J1217" s="189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</row>
    <row r="1218" spans="2:37" ht="15.75" hidden="1" thickTop="1">
      <c r="B1218" s="187"/>
      <c r="J1218" s="189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</row>
    <row r="1219" spans="2:37" ht="15.75" hidden="1" thickTop="1">
      <c r="B1219" s="187"/>
      <c r="J1219" s="18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</row>
    <row r="1220" spans="2:37" ht="15.75" hidden="1" thickTop="1">
      <c r="B1220" s="187"/>
      <c r="J1220" s="189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</row>
    <row r="1221" spans="2:37" ht="15.75" hidden="1" thickTop="1">
      <c r="B1221" s="187"/>
      <c r="J1221" s="189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</row>
    <row r="1222" spans="2:37" ht="15.75" hidden="1" thickTop="1">
      <c r="B1222" s="187"/>
      <c r="J1222" s="189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</row>
    <row r="1223" spans="2:37" ht="15.75" hidden="1" thickTop="1">
      <c r="B1223" s="187"/>
      <c r="J1223" s="189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</row>
    <row r="1224" spans="2:37" ht="15.75" hidden="1" thickTop="1">
      <c r="B1224" s="187"/>
      <c r="J1224" s="189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</row>
    <row r="1225" spans="2:37" ht="15.75" hidden="1" thickTop="1">
      <c r="B1225" s="187"/>
      <c r="J1225" s="189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</row>
    <row r="1226" spans="2:37" ht="15.75" hidden="1" thickTop="1">
      <c r="B1226" s="187"/>
      <c r="J1226" s="189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</row>
    <row r="1227" spans="2:37" ht="15.75" hidden="1" thickTop="1">
      <c r="B1227" s="187"/>
      <c r="J1227" s="189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</row>
    <row r="1228" spans="2:37" ht="15.75" hidden="1" thickTop="1">
      <c r="B1228" s="187"/>
      <c r="J1228" s="189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</row>
    <row r="1229" spans="2:37" ht="15.75" hidden="1" thickTop="1">
      <c r="B1229" s="187"/>
      <c r="J1229" s="18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</row>
    <row r="1230" spans="2:37" ht="15.75" hidden="1" thickTop="1">
      <c r="B1230" s="187"/>
      <c r="J1230" s="189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</row>
    <row r="1231" spans="2:37" ht="15.75" hidden="1" thickTop="1">
      <c r="B1231" s="187"/>
      <c r="J1231" s="189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</row>
    <row r="1232" spans="2:37" ht="15.75" hidden="1" thickTop="1">
      <c r="B1232" s="187"/>
      <c r="J1232" s="189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</row>
    <row r="1233" spans="2:37" ht="15.75" hidden="1" thickTop="1">
      <c r="B1233" s="187"/>
      <c r="J1233" s="189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</row>
    <row r="1234" spans="2:37" ht="15.75" hidden="1" thickTop="1">
      <c r="B1234" s="187"/>
      <c r="J1234" s="189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</row>
    <row r="1235" spans="2:37" ht="15.75" hidden="1" thickTop="1">
      <c r="B1235" s="187"/>
      <c r="J1235" s="189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</row>
    <row r="1236" spans="2:37" ht="15.75" hidden="1" thickTop="1">
      <c r="B1236" s="187"/>
      <c r="J1236" s="189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</row>
    <row r="1237" spans="2:37" ht="15.75" hidden="1" thickTop="1">
      <c r="B1237" s="187"/>
      <c r="J1237" s="189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</row>
    <row r="1238" spans="2:37" ht="15.75" hidden="1" thickTop="1">
      <c r="B1238" s="187"/>
      <c r="J1238" s="189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</row>
    <row r="1239" spans="2:37" ht="15.75" hidden="1" thickTop="1">
      <c r="B1239" s="187"/>
      <c r="J1239" s="18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</row>
    <row r="1240" spans="2:37" ht="15.75" hidden="1" thickTop="1">
      <c r="B1240" s="187"/>
      <c r="J1240" s="189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</row>
    <row r="1241" spans="2:37" ht="15.75" hidden="1" thickTop="1">
      <c r="B1241" s="187"/>
      <c r="J1241" s="189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</row>
    <row r="1242" spans="2:37" ht="15.75" hidden="1" thickTop="1">
      <c r="B1242" s="187"/>
      <c r="J1242" s="189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</row>
    <row r="1243" spans="2:37" ht="15.75" hidden="1" thickTop="1">
      <c r="B1243" s="187"/>
      <c r="J1243" s="189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</row>
    <row r="1244" spans="2:37" ht="15.75" hidden="1" thickTop="1">
      <c r="B1244" s="187"/>
      <c r="J1244" s="189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</row>
    <row r="1245" spans="2:37" ht="15.75" hidden="1" thickTop="1">
      <c r="B1245" s="187"/>
      <c r="J1245" s="189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</row>
    <row r="1246" spans="2:37" ht="15.75" hidden="1" thickTop="1">
      <c r="B1246" s="187"/>
      <c r="J1246" s="189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</row>
    <row r="1247" spans="2:37" ht="15.75" hidden="1" thickTop="1">
      <c r="B1247" s="187"/>
      <c r="J1247" s="189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</row>
    <row r="1248" spans="2:37" ht="15.75" hidden="1" thickTop="1">
      <c r="B1248" s="187"/>
      <c r="J1248" s="189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</row>
    <row r="1249" spans="2:37" ht="15.75" hidden="1" thickTop="1">
      <c r="B1249" s="187"/>
      <c r="J1249" s="18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</row>
    <row r="1250" spans="2:37" ht="15.75" hidden="1" thickTop="1">
      <c r="B1250" s="187"/>
      <c r="J1250" s="189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</row>
    <row r="1251" spans="2:37" ht="15.75" hidden="1" thickTop="1">
      <c r="B1251" s="187"/>
      <c r="J1251" s="189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</row>
    <row r="1252" spans="2:37" ht="15.75" hidden="1" thickTop="1">
      <c r="B1252" s="187"/>
      <c r="J1252" s="189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</row>
    <row r="1253" spans="2:37" ht="15.75" hidden="1" thickTop="1">
      <c r="B1253" s="187"/>
      <c r="J1253" s="189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</row>
    <row r="1254" spans="2:37" ht="15.75" hidden="1" thickTop="1">
      <c r="B1254" s="187"/>
      <c r="J1254" s="189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</row>
    <row r="1255" spans="2:37" ht="15.75" hidden="1" thickTop="1">
      <c r="B1255" s="187"/>
      <c r="J1255" s="189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</row>
    <row r="1256" spans="2:37" ht="15.75" hidden="1" thickTop="1">
      <c r="B1256" s="187"/>
      <c r="J1256" s="189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</row>
    <row r="1257" spans="2:37" ht="15.75" hidden="1" thickTop="1">
      <c r="B1257" s="187"/>
      <c r="J1257" s="189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</row>
    <row r="1258" spans="2:37" ht="15.75" hidden="1" thickTop="1">
      <c r="B1258" s="187"/>
      <c r="J1258" s="189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</row>
    <row r="1259" spans="2:37" ht="15.75" hidden="1" thickTop="1">
      <c r="B1259" s="187"/>
      <c r="J1259" s="18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</row>
    <row r="1260" spans="2:37" ht="15.75" hidden="1" thickTop="1">
      <c r="B1260" s="187"/>
      <c r="J1260" s="189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</row>
    <row r="1261" spans="2:37" ht="15.75" hidden="1" thickTop="1">
      <c r="B1261" s="187"/>
      <c r="J1261" s="189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</row>
    <row r="1262" spans="2:37" ht="15.75" hidden="1" thickTop="1">
      <c r="B1262" s="187"/>
      <c r="J1262" s="189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</row>
    <row r="1263" spans="2:37" ht="15.75" hidden="1" thickTop="1">
      <c r="B1263" s="187"/>
      <c r="J1263" s="189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</row>
    <row r="1264" spans="2:37" ht="15.75" hidden="1" thickTop="1">
      <c r="B1264" s="187"/>
      <c r="J1264" s="189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</row>
    <row r="1265" spans="2:37" ht="15.75" hidden="1" thickTop="1">
      <c r="B1265" s="187"/>
      <c r="J1265" s="189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</row>
    <row r="1266" spans="2:37" ht="15.75" hidden="1" thickTop="1">
      <c r="B1266" s="187"/>
      <c r="J1266" s="189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</row>
    <row r="1267" spans="2:37" ht="15.75" hidden="1" thickTop="1">
      <c r="B1267" s="187"/>
      <c r="J1267" s="189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</row>
    <row r="1268" spans="2:37" ht="15.75" hidden="1" thickTop="1">
      <c r="B1268" s="187"/>
      <c r="J1268" s="189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</row>
    <row r="1269" spans="2:37" ht="15.75" hidden="1" thickTop="1">
      <c r="B1269" s="187"/>
      <c r="J1269" s="18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</row>
    <row r="1270" spans="2:37" ht="15.75" hidden="1" thickTop="1">
      <c r="B1270" s="187"/>
      <c r="J1270" s="189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</row>
    <row r="1271" spans="2:37" ht="15.75" hidden="1" thickTop="1">
      <c r="B1271" s="187"/>
      <c r="J1271" s="189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</row>
    <row r="1272" spans="2:37" ht="15.75" hidden="1" thickTop="1">
      <c r="B1272" s="187"/>
      <c r="J1272" s="189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</row>
    <row r="1273" spans="2:37" ht="15.75" hidden="1" thickTop="1">
      <c r="B1273" s="187"/>
      <c r="J1273" s="189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</row>
    <row r="1274" spans="2:37" ht="15.75" hidden="1" thickTop="1">
      <c r="B1274" s="187"/>
      <c r="J1274" s="189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</row>
    <row r="1275" spans="2:37" ht="15.75" hidden="1" thickTop="1">
      <c r="B1275" s="187"/>
      <c r="J1275" s="189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</row>
    <row r="1276" spans="2:37" ht="15.75" hidden="1" thickTop="1">
      <c r="B1276" s="187"/>
      <c r="J1276" s="189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</row>
    <row r="1277" spans="2:37" ht="15.75" hidden="1" thickTop="1">
      <c r="B1277" s="187"/>
      <c r="J1277" s="189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</row>
    <row r="1278" spans="2:37" ht="15.75" hidden="1" thickTop="1">
      <c r="B1278" s="187"/>
      <c r="J1278" s="189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</row>
    <row r="1279" spans="2:37" ht="15.75" hidden="1" thickTop="1">
      <c r="B1279" s="187"/>
      <c r="J1279" s="18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</row>
    <row r="1280" spans="2:37" ht="15.75" hidden="1" thickTop="1">
      <c r="B1280" s="187"/>
      <c r="J1280" s="189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</row>
    <row r="1281" spans="2:37" ht="15.75" hidden="1" thickTop="1">
      <c r="B1281" s="187"/>
      <c r="J1281" s="189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</row>
    <row r="1282" spans="2:37" ht="15.75" hidden="1" thickTop="1">
      <c r="B1282" s="187"/>
      <c r="J1282" s="189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</row>
    <row r="1283" spans="2:37" ht="15.75" hidden="1" thickTop="1">
      <c r="B1283" s="187"/>
      <c r="J1283" s="189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</row>
    <row r="1284" spans="2:37" ht="15.75" hidden="1" thickTop="1">
      <c r="B1284" s="187"/>
      <c r="J1284" s="189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</row>
    <row r="1285" spans="2:37" ht="15.75" hidden="1" thickTop="1">
      <c r="B1285" s="187"/>
      <c r="J1285" s="189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</row>
    <row r="1286" spans="2:37" ht="15.75" hidden="1" thickTop="1">
      <c r="B1286" s="187"/>
      <c r="J1286" s="189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</row>
    <row r="1287" spans="2:37" ht="15.75" hidden="1" thickTop="1">
      <c r="B1287" s="187"/>
      <c r="J1287" s="189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</row>
    <row r="1288" spans="2:37" ht="15.75" hidden="1" thickTop="1">
      <c r="B1288" s="187"/>
      <c r="J1288" s="189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</row>
    <row r="1289" spans="2:37" ht="15.75" hidden="1" thickTop="1">
      <c r="B1289" s="187"/>
      <c r="J1289" s="1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</row>
    <row r="1290" spans="2:37" ht="15.75" hidden="1" thickTop="1">
      <c r="B1290" s="187"/>
      <c r="J1290" s="189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</row>
    <row r="1291" spans="2:37" ht="15.75" hidden="1" thickTop="1">
      <c r="B1291" s="187"/>
      <c r="J1291" s="189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</row>
    <row r="1292" spans="2:37" ht="15.75" hidden="1" thickTop="1">
      <c r="B1292" s="187"/>
      <c r="J1292" s="189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</row>
    <row r="1293" spans="2:37" ht="15.75" hidden="1" thickTop="1">
      <c r="B1293" s="187"/>
      <c r="J1293" s="189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</row>
    <row r="1294" spans="2:37" ht="15.75" hidden="1" thickTop="1">
      <c r="B1294" s="187"/>
      <c r="J1294" s="189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</row>
    <row r="1295" spans="2:37" ht="15.75" hidden="1" thickTop="1">
      <c r="B1295" s="187"/>
      <c r="J1295" s="189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</row>
    <row r="1296" spans="2:37" ht="15.75" hidden="1" thickTop="1">
      <c r="B1296" s="187"/>
      <c r="J1296" s="189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</row>
    <row r="1297" spans="2:37" ht="15.75" hidden="1" thickTop="1">
      <c r="B1297" s="187"/>
      <c r="J1297" s="189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</row>
    <row r="1298" spans="2:37" ht="15.75" hidden="1" thickTop="1">
      <c r="B1298" s="187"/>
      <c r="J1298" s="189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</row>
    <row r="1299" spans="2:37" ht="15.75" hidden="1" thickTop="1">
      <c r="B1299" s="187"/>
      <c r="J1299" s="18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</row>
    <row r="1300" spans="2:37" ht="15.75" hidden="1" thickTop="1">
      <c r="B1300" s="187"/>
      <c r="J1300" s="189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</row>
    <row r="1301" spans="2:37" ht="15.75" hidden="1" thickTop="1">
      <c r="B1301" s="187"/>
      <c r="J1301" s="189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</row>
    <row r="1302" spans="2:37" ht="15.75" hidden="1" thickTop="1">
      <c r="B1302" s="187"/>
      <c r="J1302" s="189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</row>
    <row r="1303" spans="2:37" ht="15.75" hidden="1" thickTop="1">
      <c r="B1303" s="187"/>
      <c r="J1303" s="189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</row>
    <row r="1304" spans="2:37" ht="15.75" hidden="1" thickTop="1">
      <c r="B1304" s="187"/>
      <c r="J1304" s="189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</row>
    <row r="1305" spans="2:37" ht="15.75" hidden="1" thickTop="1">
      <c r="B1305" s="187"/>
      <c r="J1305" s="189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</row>
    <row r="1306" spans="2:37" ht="15.75" hidden="1" thickTop="1">
      <c r="B1306" s="187"/>
      <c r="J1306" s="189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</row>
    <row r="1307" spans="2:37" ht="15.75" hidden="1" thickTop="1">
      <c r="B1307" s="187"/>
      <c r="J1307" s="189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</row>
    <row r="1308" spans="2:37" ht="15.75" hidden="1" thickTop="1">
      <c r="B1308" s="187"/>
      <c r="J1308" s="189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</row>
    <row r="1309" spans="2:37" ht="15.75" hidden="1" thickTop="1">
      <c r="B1309" s="187"/>
      <c r="J1309" s="18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</row>
    <row r="1310" spans="2:37" ht="15.75" hidden="1" thickTop="1">
      <c r="B1310" s="187"/>
      <c r="J1310" s="189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</row>
    <row r="1311" spans="2:37" ht="15.75" hidden="1" thickTop="1">
      <c r="B1311" s="187"/>
      <c r="J1311" s="189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</row>
    <row r="1312" spans="2:37" ht="15.75" hidden="1" thickTop="1">
      <c r="B1312" s="187"/>
      <c r="J1312" s="189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</row>
    <row r="1313" spans="2:37" ht="15.75" hidden="1" thickTop="1">
      <c r="B1313" s="187"/>
      <c r="J1313" s="189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</row>
    <row r="1314" spans="2:37" ht="15.75" hidden="1" thickTop="1">
      <c r="B1314" s="187"/>
      <c r="J1314" s="189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</row>
    <row r="1315" spans="2:37" ht="15.75" hidden="1" thickTop="1">
      <c r="B1315" s="187"/>
      <c r="J1315" s="189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</row>
    <row r="1316" spans="2:37" ht="15.75" hidden="1" thickTop="1">
      <c r="B1316" s="187"/>
      <c r="J1316" s="189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</row>
    <row r="1317" spans="2:37" ht="15.75" hidden="1" thickTop="1">
      <c r="B1317" s="187"/>
      <c r="J1317" s="189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</row>
    <row r="1318" spans="2:37" ht="15.75" hidden="1" thickTop="1">
      <c r="B1318" s="187"/>
      <c r="J1318" s="189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</row>
    <row r="1319" spans="2:37" ht="15.75" hidden="1" thickTop="1">
      <c r="B1319" s="187"/>
      <c r="J1319" s="18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</row>
    <row r="1320" spans="2:37" ht="15.75" hidden="1" thickTop="1">
      <c r="B1320" s="187"/>
      <c r="J1320" s="189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</row>
    <row r="1321" spans="2:37" ht="15.75" hidden="1" thickTop="1">
      <c r="B1321" s="187"/>
      <c r="J1321" s="189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</row>
    <row r="1322" spans="2:37" ht="15.75" hidden="1" thickTop="1">
      <c r="B1322" s="187"/>
      <c r="J1322" s="189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</row>
    <row r="1323" spans="2:37" ht="15.75" hidden="1" thickTop="1">
      <c r="B1323" s="187"/>
      <c r="J1323" s="189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</row>
    <row r="1324" spans="2:37" ht="15.75" hidden="1" thickTop="1">
      <c r="B1324" s="187"/>
      <c r="J1324" s="189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</row>
    <row r="1325" spans="2:37" ht="15.75" hidden="1" thickTop="1">
      <c r="B1325" s="187"/>
      <c r="J1325" s="189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</row>
    <row r="1326" spans="2:37" ht="15.75" hidden="1" thickTop="1">
      <c r="B1326" s="187"/>
      <c r="J1326" s="189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</row>
    <row r="1327" spans="2:37" ht="15.75" hidden="1" thickTop="1">
      <c r="B1327" s="187"/>
      <c r="J1327" s="189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</row>
    <row r="1328" spans="2:37" ht="15.75" hidden="1" thickTop="1">
      <c r="B1328" s="187"/>
      <c r="J1328" s="189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</row>
    <row r="1329" spans="2:37" ht="15.75" hidden="1" thickTop="1">
      <c r="B1329" s="187"/>
      <c r="J1329" s="18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</row>
    <row r="1330" spans="2:37" ht="15.75" hidden="1" thickTop="1">
      <c r="B1330" s="187"/>
      <c r="J1330" s="189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</row>
    <row r="1331" spans="2:37" ht="15.75" hidden="1" thickTop="1">
      <c r="B1331" s="187"/>
      <c r="J1331" s="189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</row>
    <row r="1332" spans="2:37" ht="15.75" hidden="1" thickTop="1">
      <c r="B1332" s="187"/>
      <c r="J1332" s="189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</row>
    <row r="1333" spans="2:37" ht="15.75" hidden="1" thickTop="1">
      <c r="B1333" s="187"/>
      <c r="J1333" s="189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</row>
    <row r="1334" spans="2:37" ht="15.75" hidden="1" thickTop="1">
      <c r="B1334" s="187"/>
      <c r="J1334" s="189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</row>
    <row r="1335" spans="2:37" ht="15.75" hidden="1" thickTop="1">
      <c r="B1335" s="187"/>
      <c r="J1335" s="189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</row>
    <row r="1336" spans="2:37" ht="15.75" hidden="1" thickTop="1">
      <c r="B1336" s="187"/>
      <c r="J1336" s="189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</row>
    <row r="1337" spans="2:37" ht="15.75" hidden="1" thickTop="1">
      <c r="B1337" s="187"/>
      <c r="J1337" s="189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</row>
    <row r="1338" spans="2:37" ht="15.75" hidden="1" thickTop="1">
      <c r="B1338" s="187"/>
      <c r="J1338" s="189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</row>
    <row r="1339" spans="2:37" ht="15.75" hidden="1" thickTop="1">
      <c r="B1339" s="187"/>
      <c r="J1339" s="18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</row>
    <row r="1340" spans="2:37" ht="15.75" hidden="1" thickTop="1">
      <c r="B1340" s="187"/>
      <c r="J1340" s="189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</row>
    <row r="1341" spans="2:37" ht="15.75" hidden="1" thickTop="1">
      <c r="B1341" s="187"/>
      <c r="J1341" s="189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</row>
    <row r="1342" spans="2:37" ht="15.75" hidden="1" thickTop="1">
      <c r="B1342" s="187"/>
      <c r="J1342" s="189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</row>
    <row r="1343" spans="2:37" ht="15.75" hidden="1" thickTop="1">
      <c r="B1343" s="187"/>
      <c r="J1343" s="189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</row>
    <row r="1344" spans="2:37" ht="16.5" hidden="1" thickBot="1" thickTop="1">
      <c r="B1344" s="199"/>
      <c r="C1344" s="200"/>
      <c r="D1344" s="200"/>
      <c r="E1344" s="201"/>
      <c r="F1344" s="200"/>
      <c r="G1344" s="200"/>
      <c r="H1344" s="200"/>
      <c r="I1344" s="200"/>
      <c r="J1344" s="202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</row>
    <row r="1345" spans="22:37" ht="15.75" hidden="1" thickTop="1"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</row>
    <row r="1346" spans="22:37" ht="15.75" thickTop="1"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</row>
    <row r="1347" spans="22:37" ht="15"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</row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</sheetData>
  <sheetProtection password="E053" sheet="1" formatCells="0" insertHyperlinks="0" selectLockedCells="1"/>
  <mergeCells count="38">
    <mergeCell ref="B1:J1"/>
    <mergeCell ref="H3:J3"/>
    <mergeCell ref="M3:U4"/>
    <mergeCell ref="B4:B5"/>
    <mergeCell ref="C4:F5"/>
    <mergeCell ref="G4:H4"/>
    <mergeCell ref="I4:J4"/>
    <mergeCell ref="G5:H5"/>
    <mergeCell ref="I5:J5"/>
    <mergeCell ref="M5:U6"/>
    <mergeCell ref="P8:P10"/>
    <mergeCell ref="Q8:Q10"/>
    <mergeCell ref="AB5:AJ6"/>
    <mergeCell ref="C6:F6"/>
    <mergeCell ref="G6:H6"/>
    <mergeCell ref="I6:J6"/>
    <mergeCell ref="B7:F7"/>
    <mergeCell ref="G7:J7"/>
    <mergeCell ref="R8:R10"/>
    <mergeCell ref="S8:S10"/>
    <mergeCell ref="T8:T10"/>
    <mergeCell ref="U8:U10"/>
    <mergeCell ref="B9:F9"/>
    <mergeCell ref="V9:W9"/>
    <mergeCell ref="B8:F8"/>
    <mergeCell ref="M8:M10"/>
    <mergeCell ref="N8:N10"/>
    <mergeCell ref="O8:O10"/>
    <mergeCell ref="D69:E69"/>
    <mergeCell ref="G69:I69"/>
    <mergeCell ref="C70:E70"/>
    <mergeCell ref="G70:H70"/>
    <mergeCell ref="C71:E71"/>
    <mergeCell ref="AK9:AK10"/>
    <mergeCell ref="D67:E67"/>
    <mergeCell ref="G67:J67"/>
    <mergeCell ref="D68:E68"/>
    <mergeCell ref="G68:J68"/>
  </mergeCells>
  <conditionalFormatting sqref="L70:L223 L11 Q11:AA11 B11:J63 L12:AA63">
    <cfRule type="expression" priority="7" dxfId="3" stopIfTrue="1">
      <formula>$A11&lt;&gt;"Serviço"</formula>
    </cfRule>
  </conditionalFormatting>
  <conditionalFormatting sqref="H12:H63">
    <cfRule type="expression" priority="6" dxfId="4" stopIfTrue="1">
      <formula>$I12&gt;$L12</formula>
    </cfRule>
  </conditionalFormatting>
  <conditionalFormatting sqref="M11:P11">
    <cfRule type="expression" priority="3" dxfId="3" stopIfTrue="1">
      <formula>$A11&lt;&gt;"Serviço"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65" r:id="rId3"/>
  <headerFooter alignWithMargins="0">
    <oddHeader>&amp;CPágina &amp;P de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view="pageBreakPreview" zoomScale="85" zoomScaleSheetLayoutView="85" zoomScalePageLayoutView="0" workbookViewId="0" topLeftCell="A1">
      <selection activeCell="A1" sqref="A1:L1"/>
    </sheetView>
  </sheetViews>
  <sheetFormatPr defaultColWidth="8.8515625" defaultRowHeight="15"/>
  <cols>
    <col min="1" max="1" width="15.00390625" style="160" bestFit="1" customWidth="1"/>
    <col min="2" max="2" width="45.28125" style="160" customWidth="1"/>
    <col min="3" max="3" width="14.7109375" style="227" hidden="1" customWidth="1"/>
    <col min="4" max="5" width="14.7109375" style="160" hidden="1" customWidth="1"/>
    <col min="6" max="6" width="20.140625" style="160" hidden="1" customWidth="1"/>
    <col min="7" max="10" width="15.8515625" style="160" hidden="1" customWidth="1"/>
    <col min="11" max="11" width="3.8515625" style="160" hidden="1" customWidth="1"/>
    <col min="12" max="12" width="25.57421875" style="227" customWidth="1"/>
    <col min="13" max="16384" width="8.8515625" style="160" customWidth="1"/>
  </cols>
  <sheetData>
    <row r="1" spans="1:12" ht="97.5" customHeight="1">
      <c r="A1" s="471" t="s">
        <v>114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3"/>
    </row>
    <row r="2" spans="1:12" ht="15" customHeight="1" thickBot="1">
      <c r="A2" s="238"/>
      <c r="B2" s="221"/>
      <c r="C2" s="223"/>
      <c r="D2" s="221"/>
      <c r="E2" s="221"/>
      <c r="F2" s="221"/>
      <c r="G2" s="221"/>
      <c r="H2" s="221"/>
      <c r="I2" s="221"/>
      <c r="J2" s="221"/>
      <c r="K2" s="221"/>
      <c r="L2" s="239"/>
    </row>
    <row r="3" spans="1:12" ht="3" customHeight="1" thickBot="1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</row>
    <row r="4" spans="1:12" ht="21" customHeight="1" thickBot="1">
      <c r="A4" s="475" t="s">
        <v>120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6"/>
    </row>
    <row r="5" spans="1:12" ht="14.25" thickBot="1">
      <c r="A5" s="232"/>
      <c r="B5" s="233"/>
      <c r="C5" s="212"/>
      <c r="D5" s="233"/>
      <c r="E5" s="233"/>
      <c r="F5" s="233"/>
      <c r="G5" s="233"/>
      <c r="H5" s="233"/>
      <c r="I5" s="233"/>
      <c r="J5" s="233"/>
      <c r="K5" s="233"/>
      <c r="L5" s="213"/>
    </row>
    <row r="6" spans="1:12" ht="12.75" customHeight="1">
      <c r="A6" s="477" t="s">
        <v>116</v>
      </c>
      <c r="B6" s="479" t="s">
        <v>117</v>
      </c>
      <c r="C6" s="481" t="s">
        <v>121</v>
      </c>
      <c r="D6" s="482"/>
      <c r="E6" s="482"/>
      <c r="F6" s="482"/>
      <c r="G6" s="482"/>
      <c r="H6" s="482"/>
      <c r="I6" s="482"/>
      <c r="J6" s="482"/>
      <c r="K6" s="482"/>
      <c r="L6" s="483" t="s">
        <v>122</v>
      </c>
    </row>
    <row r="7" spans="1:12" ht="12.75" customHeight="1">
      <c r="A7" s="478"/>
      <c r="B7" s="480"/>
      <c r="C7" s="214"/>
      <c r="D7" s="235"/>
      <c r="E7" s="235"/>
      <c r="F7" s="235"/>
      <c r="G7" s="235"/>
      <c r="H7" s="235"/>
      <c r="I7" s="235"/>
      <c r="J7" s="235"/>
      <c r="K7" s="234"/>
      <c r="L7" s="484"/>
    </row>
    <row r="8" spans="1:12" ht="12" customHeight="1">
      <c r="A8" s="328">
        <v>1</v>
      </c>
      <c r="B8" s="329" t="s">
        <v>86</v>
      </c>
      <c r="C8" s="215"/>
      <c r="D8" s="215">
        <v>0</v>
      </c>
      <c r="E8" s="215"/>
      <c r="F8" s="215"/>
      <c r="G8" s="215"/>
      <c r="H8" s="215"/>
      <c r="I8" s="215"/>
      <c r="J8" s="215"/>
      <c r="K8" s="215"/>
      <c r="L8" s="216">
        <f>SUMIF('PLANILHA EMPRESA'!$W$13:$AK$58,Eventograma!B8,'PLANILHA EMPRESA'!$AK$13:$AK$58)</f>
        <v>0</v>
      </c>
    </row>
    <row r="9" spans="1:12" ht="12" customHeight="1">
      <c r="A9" s="328">
        <v>2</v>
      </c>
      <c r="B9" s="329" t="s">
        <v>228</v>
      </c>
      <c r="C9" s="215"/>
      <c r="D9" s="215">
        <v>3190.82</v>
      </c>
      <c r="E9" s="215"/>
      <c r="F9" s="215"/>
      <c r="G9" s="215"/>
      <c r="H9" s="215"/>
      <c r="I9" s="215"/>
      <c r="J9" s="215"/>
      <c r="K9" s="215"/>
      <c r="L9" s="216">
        <f>SUMIF('PLANILHA EMPRESA'!$W$13:$AK$58,Eventograma!B9,'PLANILHA EMPRESA'!$AK$13:$AK$58)</f>
        <v>0</v>
      </c>
    </row>
    <row r="10" spans="1:12" ht="12" customHeight="1">
      <c r="A10" s="328">
        <v>3</v>
      </c>
      <c r="B10" s="329" t="s">
        <v>90</v>
      </c>
      <c r="C10" s="215"/>
      <c r="D10" s="215">
        <v>33915.45</v>
      </c>
      <c r="E10" s="215"/>
      <c r="F10" s="215"/>
      <c r="G10" s="215"/>
      <c r="H10" s="215"/>
      <c r="I10" s="215"/>
      <c r="J10" s="215"/>
      <c r="K10" s="215"/>
      <c r="L10" s="216">
        <f>SUMIF('PLANILHA EMPRESA'!$W$13:$AK$58,Eventograma!B10,'PLANILHA EMPRESA'!$AK$13:$AK$58)</f>
        <v>0</v>
      </c>
    </row>
    <row r="11" spans="1:12" ht="12" customHeight="1">
      <c r="A11" s="328">
        <v>4</v>
      </c>
      <c r="B11" s="329" t="s">
        <v>172</v>
      </c>
      <c r="C11" s="215"/>
      <c r="D11" s="215">
        <v>4025.83</v>
      </c>
      <c r="E11" s="215"/>
      <c r="F11" s="215"/>
      <c r="G11" s="215"/>
      <c r="H11" s="215"/>
      <c r="I11" s="215"/>
      <c r="J11" s="215"/>
      <c r="K11" s="215"/>
      <c r="L11" s="216">
        <f>SUMIF('PLANILHA EMPRESA'!$W$13:$AK$58,Eventograma!B11,'PLANILHA EMPRESA'!$AK$13:$AK$58)</f>
        <v>0</v>
      </c>
    </row>
    <row r="12" spans="1:12" ht="12" customHeight="1">
      <c r="A12" s="328">
        <v>5</v>
      </c>
      <c r="B12" s="329" t="s">
        <v>230</v>
      </c>
      <c r="C12" s="215"/>
      <c r="D12" s="215">
        <v>11061.6</v>
      </c>
      <c r="E12" s="215"/>
      <c r="F12" s="215"/>
      <c r="G12" s="215"/>
      <c r="H12" s="215"/>
      <c r="I12" s="215"/>
      <c r="J12" s="215"/>
      <c r="K12" s="215"/>
      <c r="L12" s="216">
        <f>SUMIF('PLANILHA EMPRESA'!$W$13:$AK$58,Eventograma!B12,'PLANILHA EMPRESA'!$AK$13:$AK$58)</f>
        <v>0</v>
      </c>
    </row>
    <row r="13" spans="1:12" ht="12" customHeight="1">
      <c r="A13" s="328">
        <v>6</v>
      </c>
      <c r="B13" s="329" t="s">
        <v>189</v>
      </c>
      <c r="C13" s="215"/>
      <c r="D13" s="215">
        <v>107249.25</v>
      </c>
      <c r="E13" s="215"/>
      <c r="F13" s="215"/>
      <c r="G13" s="215"/>
      <c r="H13" s="215"/>
      <c r="I13" s="215"/>
      <c r="J13" s="215"/>
      <c r="K13" s="215"/>
      <c r="L13" s="216">
        <f>SUMIF('PLANILHA EMPRESA'!$W$13:$AK$58,Eventograma!B13,'PLANILHA EMPRESA'!$AK$13:$AK$58)</f>
        <v>0</v>
      </c>
    </row>
    <row r="14" spans="1:12" ht="12" customHeight="1">
      <c r="A14" s="328">
        <v>7</v>
      </c>
      <c r="B14" s="329" t="s">
        <v>194</v>
      </c>
      <c r="C14" s="215"/>
      <c r="D14" s="215">
        <v>26715.78</v>
      </c>
      <c r="E14" s="215"/>
      <c r="F14" s="215"/>
      <c r="G14" s="215"/>
      <c r="H14" s="215"/>
      <c r="I14" s="215"/>
      <c r="J14" s="215"/>
      <c r="K14" s="215"/>
      <c r="L14" s="216">
        <f>SUMIF('PLANILHA EMPRESA'!$W$13:$AK$58,Eventograma!B14,'PLANILHA EMPRESA'!$AK$13:$AK$58)</f>
        <v>0</v>
      </c>
    </row>
    <row r="15" spans="1:12" ht="12" customHeight="1">
      <c r="A15" s="328">
        <v>8</v>
      </c>
      <c r="B15" s="329" t="s">
        <v>197</v>
      </c>
      <c r="C15" s="215"/>
      <c r="D15" s="215">
        <v>42429.8</v>
      </c>
      <c r="E15" s="215"/>
      <c r="F15" s="215"/>
      <c r="G15" s="215"/>
      <c r="H15" s="215"/>
      <c r="I15" s="215"/>
      <c r="J15" s="215"/>
      <c r="K15" s="215"/>
      <c r="L15" s="216">
        <f>SUMIF('PLANILHA EMPRESA'!$W$13:$AK$58,Eventograma!B15,'PLANILHA EMPRESA'!$AK$13:$AK$58)</f>
        <v>0</v>
      </c>
    </row>
    <row r="16" spans="1:12" ht="12" customHeight="1">
      <c r="A16" s="328">
        <v>9</v>
      </c>
      <c r="B16" s="329" t="s">
        <v>211</v>
      </c>
      <c r="C16" s="215"/>
      <c r="D16" s="215">
        <v>3702.55</v>
      </c>
      <c r="E16" s="215"/>
      <c r="F16" s="215"/>
      <c r="G16" s="215"/>
      <c r="H16" s="215"/>
      <c r="I16" s="215"/>
      <c r="J16" s="215"/>
      <c r="K16" s="215"/>
      <c r="L16" s="216">
        <f>SUMIF('PLANILHA EMPRESA'!$W$13:$AK$58,Eventograma!B16,'PLANILHA EMPRESA'!$AK$13:$AK$58)</f>
        <v>0</v>
      </c>
    </row>
    <row r="17" spans="1:12" ht="12.75" customHeight="1" thickBot="1">
      <c r="A17" s="328">
        <v>10</v>
      </c>
      <c r="B17" s="330" t="s">
        <v>223</v>
      </c>
      <c r="C17" s="231"/>
      <c r="D17" s="231">
        <v>326.5</v>
      </c>
      <c r="E17" s="231"/>
      <c r="F17" s="231"/>
      <c r="G17" s="231"/>
      <c r="H17" s="231"/>
      <c r="I17" s="231"/>
      <c r="J17" s="231"/>
      <c r="K17" s="231"/>
      <c r="L17" s="216">
        <f>SUMIF('PLANILHA EMPRESA'!$W$13:$AK$58,Eventograma!B17,'PLANILHA EMPRESA'!$AK$13:$AK$58)</f>
        <v>0</v>
      </c>
    </row>
    <row r="18" spans="1:12" ht="14.25" thickBot="1">
      <c r="A18" s="327"/>
      <c r="B18" s="236" t="s">
        <v>123</v>
      </c>
      <c r="C18" s="217"/>
      <c r="D18" s="215"/>
      <c r="E18" s="215"/>
      <c r="F18" s="215"/>
      <c r="G18" s="215"/>
      <c r="H18" s="215"/>
      <c r="I18" s="215"/>
      <c r="J18" s="215"/>
      <c r="K18" s="218"/>
      <c r="L18" s="219">
        <f>SUM(L8:L17)</f>
        <v>0</v>
      </c>
    </row>
    <row r="19" spans="1:12" ht="13.5">
      <c r="A19" s="221"/>
      <c r="B19" s="220"/>
      <c r="C19" s="223"/>
      <c r="D19" s="223"/>
      <c r="E19" s="223"/>
      <c r="F19" s="223"/>
      <c r="G19" s="223"/>
      <c r="H19" s="223"/>
      <c r="I19" s="223"/>
      <c r="J19" s="223"/>
      <c r="K19" s="223"/>
      <c r="L19" s="240"/>
    </row>
    <row r="20" spans="1:12" ht="13.5">
      <c r="A20" s="221"/>
      <c r="B20" s="220"/>
      <c r="C20" s="223"/>
      <c r="D20" s="223"/>
      <c r="E20" s="223"/>
      <c r="F20" s="223"/>
      <c r="G20" s="223"/>
      <c r="H20" s="223"/>
      <c r="I20" s="223"/>
      <c r="J20" s="223"/>
      <c r="K20" s="223"/>
      <c r="L20" s="240"/>
    </row>
    <row r="21" spans="1:12" ht="108.75" customHeight="1">
      <c r="A21" s="221"/>
      <c r="B21" s="172"/>
      <c r="C21" s="222"/>
      <c r="D21" s="172"/>
      <c r="E21" s="172"/>
      <c r="F21" s="172"/>
      <c r="G21" s="172"/>
      <c r="H21" s="172"/>
      <c r="I21" s="172"/>
      <c r="J21" s="172"/>
      <c r="K21" s="172"/>
      <c r="L21" s="223"/>
    </row>
    <row r="22" spans="1:12" ht="13.5">
      <c r="A22" s="221"/>
      <c r="B22" s="224" t="s">
        <v>124</v>
      </c>
      <c r="C22" s="225"/>
      <c r="D22" s="226"/>
      <c r="E22" s="226"/>
      <c r="F22" s="226"/>
      <c r="G22" s="226"/>
      <c r="H22" s="226"/>
      <c r="I22" s="226"/>
      <c r="J22" s="226"/>
      <c r="K22" s="226"/>
      <c r="L22" s="223"/>
    </row>
    <row r="23" spans="1:12" ht="13.5">
      <c r="A23" s="221"/>
      <c r="B23" s="221"/>
      <c r="C23" s="223"/>
      <c r="D23" s="221"/>
      <c r="E23" s="221"/>
      <c r="F23" s="221"/>
      <c r="G23" s="221"/>
      <c r="H23" s="221"/>
      <c r="I23" s="221"/>
      <c r="J23" s="221"/>
      <c r="K23" s="221"/>
      <c r="L23" s="223"/>
    </row>
    <row r="24" spans="1:12" ht="13.5">
      <c r="A24" s="221"/>
      <c r="B24" s="221"/>
      <c r="C24" s="223"/>
      <c r="D24" s="221"/>
      <c r="E24" s="221"/>
      <c r="F24" s="221"/>
      <c r="G24" s="221"/>
      <c r="H24" s="221"/>
      <c r="I24" s="221"/>
      <c r="J24" s="221"/>
      <c r="K24" s="221"/>
      <c r="L24" s="223"/>
    </row>
  </sheetData>
  <sheetProtection password="E053" sheet="1" formatRows="0" insertHyperlinks="0" selectLockedCells="1"/>
  <mergeCells count="7">
    <mergeCell ref="A1:L1"/>
    <mergeCell ref="A3:L3"/>
    <mergeCell ref="A4:L4"/>
    <mergeCell ref="A6:A7"/>
    <mergeCell ref="B6:B7"/>
    <mergeCell ref="C6:K6"/>
    <mergeCell ref="L6:L7"/>
  </mergeCells>
  <printOptions/>
  <pageMargins left="1" right="1" top="1" bottom="1" header="0.5" footer="0.5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view="pageBreakPreview" zoomScale="70" zoomScaleSheetLayoutView="70" zoomScalePageLayoutView="0" workbookViewId="0" topLeftCell="A1">
      <selection activeCell="A1" sqref="A1:O1"/>
    </sheetView>
  </sheetViews>
  <sheetFormatPr defaultColWidth="8.8515625" defaultRowHeight="15"/>
  <cols>
    <col min="1" max="1" width="8.8515625" style="208" customWidth="1"/>
    <col min="2" max="2" width="52.8515625" style="208" customWidth="1"/>
    <col min="3" max="3" width="3.57421875" style="208" hidden="1" customWidth="1"/>
    <col min="4" max="5" width="7.7109375" style="209" customWidth="1"/>
    <col min="6" max="7" width="6.140625" style="209" customWidth="1"/>
    <col min="8" max="14" width="5.7109375" style="208" customWidth="1"/>
    <col min="15" max="15" width="24.28125" style="208" customWidth="1"/>
    <col min="16" max="16384" width="8.8515625" style="208" customWidth="1"/>
  </cols>
  <sheetData>
    <row r="1" spans="1:16" ht="97.5" customHeight="1" thickBot="1">
      <c r="A1" s="487" t="s">
        <v>114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210"/>
    </row>
    <row r="2" spans="1:16" ht="3" customHeight="1" thickBot="1">
      <c r="A2" s="488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90"/>
      <c r="P2" s="241"/>
    </row>
    <row r="3" spans="1:16" ht="21" customHeight="1" thickBot="1">
      <c r="A3" s="491" t="s">
        <v>115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241"/>
    </row>
    <row r="4" spans="1:16" ht="12.75" hidden="1">
      <c r="A4" s="242"/>
      <c r="B4" s="241"/>
      <c r="C4" s="241"/>
      <c r="D4" s="243"/>
      <c r="E4" s="243"/>
      <c r="F4" s="243"/>
      <c r="G4" s="243"/>
      <c r="H4" s="244"/>
      <c r="I4" s="244"/>
      <c r="J4" s="244"/>
      <c r="K4" s="244"/>
      <c r="L4" s="244"/>
      <c r="M4" s="244"/>
      <c r="N4" s="244"/>
      <c r="O4" s="245"/>
      <c r="P4" s="241"/>
    </row>
    <row r="5" spans="1:16" ht="132" customHeight="1">
      <c r="A5" s="246"/>
      <c r="B5" s="241"/>
      <c r="C5" s="241"/>
      <c r="D5" s="247" t="s">
        <v>231</v>
      </c>
      <c r="E5" s="247" t="s">
        <v>232</v>
      </c>
      <c r="F5" s="248"/>
      <c r="G5" s="248"/>
      <c r="H5" s="249"/>
      <c r="I5" s="249"/>
      <c r="J5" s="249"/>
      <c r="K5" s="249"/>
      <c r="L5" s="249"/>
      <c r="M5" s="249"/>
      <c r="N5" s="249"/>
      <c r="O5" s="250"/>
      <c r="P5" s="241"/>
    </row>
    <row r="6" spans="1:16" ht="12.75">
      <c r="A6" s="492" t="s">
        <v>116</v>
      </c>
      <c r="B6" s="493" t="s">
        <v>117</v>
      </c>
      <c r="C6" s="251"/>
      <c r="D6" s="252">
        <v>1</v>
      </c>
      <c r="E6" s="252">
        <v>2</v>
      </c>
      <c r="F6" s="252">
        <v>3</v>
      </c>
      <c r="G6" s="252">
        <v>4</v>
      </c>
      <c r="H6" s="252">
        <v>5</v>
      </c>
      <c r="I6" s="252">
        <v>6</v>
      </c>
      <c r="J6" s="252">
        <v>7</v>
      </c>
      <c r="K6" s="252">
        <v>8</v>
      </c>
      <c r="L6" s="252">
        <v>9</v>
      </c>
      <c r="M6" s="252">
        <v>10</v>
      </c>
      <c r="N6" s="252">
        <v>11</v>
      </c>
      <c r="O6" s="253">
        <v>12</v>
      </c>
      <c r="P6" s="241"/>
    </row>
    <row r="7" spans="1:16" ht="12.75">
      <c r="A7" s="492"/>
      <c r="B7" s="493"/>
      <c r="C7" s="251"/>
      <c r="D7" s="494" t="s">
        <v>118</v>
      </c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5"/>
      <c r="P7" s="241"/>
    </row>
    <row r="8" spans="1:16" ht="13.5" thickBot="1">
      <c r="A8" s="254"/>
      <c r="B8" s="255"/>
      <c r="C8" s="241"/>
      <c r="D8" s="383"/>
      <c r="E8" s="251"/>
      <c r="F8" s="251"/>
      <c r="G8" s="251"/>
      <c r="H8" s="241"/>
      <c r="I8" s="241"/>
      <c r="J8" s="241"/>
      <c r="K8" s="241"/>
      <c r="L8" s="241"/>
      <c r="M8" s="241"/>
      <c r="N8" s="241"/>
      <c r="O8" s="256"/>
      <c r="P8" s="241"/>
    </row>
    <row r="9" spans="1:16" ht="13.5">
      <c r="A9" s="392">
        <f>Eventograma!A8</f>
        <v>1</v>
      </c>
      <c r="B9" s="394" t="s">
        <v>86</v>
      </c>
      <c r="C9" s="384"/>
      <c r="D9" s="385">
        <v>1</v>
      </c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7"/>
      <c r="P9" s="241"/>
    </row>
    <row r="10" spans="1:16" ht="13.5">
      <c r="A10" s="393">
        <f>Eventograma!A9</f>
        <v>2</v>
      </c>
      <c r="B10" s="395" t="s">
        <v>228</v>
      </c>
      <c r="C10" s="388"/>
      <c r="D10" s="334">
        <v>1</v>
      </c>
      <c r="E10" s="257">
        <v>1</v>
      </c>
      <c r="F10" s="390"/>
      <c r="G10" s="390"/>
      <c r="H10" s="390"/>
      <c r="I10" s="390"/>
      <c r="J10" s="390"/>
      <c r="K10" s="390"/>
      <c r="L10" s="390"/>
      <c r="M10" s="390"/>
      <c r="N10" s="390"/>
      <c r="O10" s="325"/>
      <c r="P10" s="241"/>
    </row>
    <row r="11" spans="1:16" ht="13.5">
      <c r="A11" s="393">
        <f>Eventograma!A10</f>
        <v>3</v>
      </c>
      <c r="B11" s="395" t="s">
        <v>90</v>
      </c>
      <c r="C11" s="388"/>
      <c r="D11" s="334">
        <v>3</v>
      </c>
      <c r="E11" s="257">
        <v>3</v>
      </c>
      <c r="F11" s="390"/>
      <c r="G11" s="390"/>
      <c r="H11" s="390"/>
      <c r="I11" s="390"/>
      <c r="J11" s="390"/>
      <c r="K11" s="390"/>
      <c r="L11" s="390"/>
      <c r="M11" s="390"/>
      <c r="N11" s="390"/>
      <c r="O11" s="325"/>
      <c r="P11" s="241"/>
    </row>
    <row r="12" spans="1:16" ht="13.5">
      <c r="A12" s="393">
        <f>Eventograma!A11</f>
        <v>4</v>
      </c>
      <c r="B12" s="395" t="s">
        <v>172</v>
      </c>
      <c r="C12" s="388"/>
      <c r="D12" s="332">
        <v>1</v>
      </c>
      <c r="E12" s="333">
        <v>1</v>
      </c>
      <c r="F12" s="390"/>
      <c r="G12" s="390"/>
      <c r="H12" s="390"/>
      <c r="I12" s="390"/>
      <c r="J12" s="390"/>
      <c r="K12" s="390"/>
      <c r="L12" s="390"/>
      <c r="M12" s="390"/>
      <c r="N12" s="390"/>
      <c r="O12" s="325"/>
      <c r="P12" s="241"/>
    </row>
    <row r="13" spans="1:16" ht="13.5">
      <c r="A13" s="393">
        <f>Eventograma!A12</f>
        <v>5</v>
      </c>
      <c r="B13" s="395" t="s">
        <v>230</v>
      </c>
      <c r="C13" s="388"/>
      <c r="D13" s="332">
        <v>1</v>
      </c>
      <c r="E13" s="333">
        <v>1</v>
      </c>
      <c r="F13" s="390"/>
      <c r="G13" s="390"/>
      <c r="H13" s="390"/>
      <c r="I13" s="390"/>
      <c r="J13" s="390"/>
      <c r="K13" s="390"/>
      <c r="L13" s="390"/>
      <c r="M13" s="390"/>
      <c r="N13" s="390"/>
      <c r="O13" s="325"/>
      <c r="P13" s="241"/>
    </row>
    <row r="14" spans="1:16" ht="13.5">
      <c r="A14" s="393">
        <f>Eventograma!A13</f>
        <v>6</v>
      </c>
      <c r="B14" s="395" t="s">
        <v>189</v>
      </c>
      <c r="C14" s="388"/>
      <c r="D14" s="332">
        <v>2</v>
      </c>
      <c r="E14" s="333">
        <v>3</v>
      </c>
      <c r="F14" s="390"/>
      <c r="G14" s="390"/>
      <c r="H14" s="390"/>
      <c r="I14" s="390"/>
      <c r="J14" s="390"/>
      <c r="K14" s="390"/>
      <c r="L14" s="390"/>
      <c r="M14" s="390"/>
      <c r="N14" s="390"/>
      <c r="O14" s="325"/>
      <c r="P14" s="241"/>
    </row>
    <row r="15" spans="1:16" ht="13.5">
      <c r="A15" s="393">
        <f>Eventograma!A14</f>
        <v>7</v>
      </c>
      <c r="B15" s="395" t="s">
        <v>194</v>
      </c>
      <c r="C15" s="388"/>
      <c r="D15" s="331">
        <v>3</v>
      </c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25"/>
      <c r="P15" s="241"/>
    </row>
    <row r="16" spans="1:16" ht="13.5">
      <c r="A16" s="393">
        <f>Eventograma!A15</f>
        <v>8</v>
      </c>
      <c r="B16" s="395" t="s">
        <v>197</v>
      </c>
      <c r="C16" s="388"/>
      <c r="D16" s="257">
        <v>2</v>
      </c>
      <c r="E16" s="257">
        <v>3</v>
      </c>
      <c r="F16" s="390"/>
      <c r="G16" s="390"/>
      <c r="H16" s="390"/>
      <c r="I16" s="390"/>
      <c r="J16" s="390"/>
      <c r="K16" s="390"/>
      <c r="L16" s="390"/>
      <c r="M16" s="390"/>
      <c r="N16" s="390"/>
      <c r="O16" s="325"/>
      <c r="P16" s="241"/>
    </row>
    <row r="17" spans="1:16" ht="13.5">
      <c r="A17" s="393">
        <f>Eventograma!A16</f>
        <v>9</v>
      </c>
      <c r="B17" s="395" t="s">
        <v>211</v>
      </c>
      <c r="C17" s="388"/>
      <c r="D17" s="332">
        <v>3</v>
      </c>
      <c r="E17" s="257">
        <v>3</v>
      </c>
      <c r="F17" s="390"/>
      <c r="G17" s="390"/>
      <c r="H17" s="390"/>
      <c r="I17" s="390"/>
      <c r="J17" s="390"/>
      <c r="K17" s="390"/>
      <c r="L17" s="390"/>
      <c r="M17" s="390"/>
      <c r="N17" s="390"/>
      <c r="O17" s="325"/>
      <c r="P17" s="241"/>
    </row>
    <row r="18" spans="1:16" ht="14.25" thickBot="1">
      <c r="A18" s="393">
        <v>10</v>
      </c>
      <c r="B18" s="396" t="s">
        <v>223</v>
      </c>
      <c r="C18" s="389"/>
      <c r="D18" s="397">
        <v>3</v>
      </c>
      <c r="E18" s="398">
        <v>3</v>
      </c>
      <c r="F18" s="391"/>
      <c r="G18" s="391"/>
      <c r="H18" s="391"/>
      <c r="I18" s="391"/>
      <c r="J18" s="391"/>
      <c r="K18" s="391"/>
      <c r="L18" s="391"/>
      <c r="M18" s="391"/>
      <c r="N18" s="391"/>
      <c r="O18" s="326"/>
      <c r="P18" s="241"/>
    </row>
    <row r="19" spans="1:16" ht="12.75">
      <c r="A19" s="258"/>
      <c r="B19" s="259"/>
      <c r="C19" s="259"/>
      <c r="D19" s="260"/>
      <c r="E19" s="260"/>
      <c r="F19" s="260"/>
      <c r="G19" s="260"/>
      <c r="H19" s="259"/>
      <c r="I19" s="259"/>
      <c r="J19" s="259"/>
      <c r="K19" s="259"/>
      <c r="L19" s="259"/>
      <c r="M19" s="259"/>
      <c r="N19" s="259"/>
      <c r="O19" s="259"/>
      <c r="P19" s="210"/>
    </row>
    <row r="20" spans="1:16" ht="12.75">
      <c r="A20" s="259"/>
      <c r="B20" s="259"/>
      <c r="C20" s="259"/>
      <c r="D20" s="260"/>
      <c r="E20" s="260"/>
      <c r="F20" s="260"/>
      <c r="G20" s="260"/>
      <c r="H20" s="259"/>
      <c r="I20" s="259"/>
      <c r="J20" s="259"/>
      <c r="K20" s="259"/>
      <c r="L20" s="259"/>
      <c r="M20" s="259"/>
      <c r="N20" s="259"/>
      <c r="O20" s="259"/>
      <c r="P20" s="210"/>
    </row>
    <row r="21" spans="1:16" ht="12.75">
      <c r="A21" s="259"/>
      <c r="B21" s="259"/>
      <c r="C21" s="259"/>
      <c r="D21" s="260"/>
      <c r="E21" s="260"/>
      <c r="F21" s="260"/>
      <c r="G21" s="260"/>
      <c r="H21" s="259"/>
      <c r="I21" s="259"/>
      <c r="J21" s="259"/>
      <c r="K21" s="259"/>
      <c r="L21" s="259"/>
      <c r="M21" s="259"/>
      <c r="N21" s="259"/>
      <c r="O21" s="259"/>
      <c r="P21" s="210"/>
    </row>
    <row r="22" spans="1:16" ht="28.5" customHeight="1">
      <c r="A22" s="15" t="s">
        <v>234</v>
      </c>
      <c r="B22" s="210"/>
      <c r="C22" s="210"/>
      <c r="D22" s="228"/>
      <c r="E22" s="228"/>
      <c r="F22" s="228"/>
      <c r="G22" s="228"/>
      <c r="H22" s="210"/>
      <c r="I22" s="210"/>
      <c r="J22" s="210"/>
      <c r="K22" s="210"/>
      <c r="L22" s="210"/>
      <c r="M22" s="210"/>
      <c r="N22" s="210"/>
      <c r="O22" s="210"/>
      <c r="P22" s="210"/>
    </row>
    <row r="23" spans="1:16" ht="12.75">
      <c r="A23" s="210"/>
      <c r="B23" s="210"/>
      <c r="C23" s="210"/>
      <c r="D23" s="485" t="s">
        <v>119</v>
      </c>
      <c r="E23" s="485"/>
      <c r="F23" s="485"/>
      <c r="G23" s="485"/>
      <c r="H23" s="210"/>
      <c r="I23" s="210"/>
      <c r="J23" s="210"/>
      <c r="K23" s="210"/>
      <c r="L23" s="210"/>
      <c r="M23" s="210"/>
      <c r="N23" s="210"/>
      <c r="O23" s="210"/>
      <c r="P23" s="210"/>
    </row>
    <row r="24" spans="1:16" ht="12.75">
      <c r="A24" s="210"/>
      <c r="B24" s="210"/>
      <c r="C24" s="210"/>
      <c r="D24" s="486"/>
      <c r="E24" s="486"/>
      <c r="F24" s="486"/>
      <c r="G24" s="486"/>
      <c r="H24" s="210"/>
      <c r="I24" s="210"/>
      <c r="J24" s="210"/>
      <c r="K24" s="210"/>
      <c r="L24" s="210"/>
      <c r="M24" s="210"/>
      <c r="N24" s="210"/>
      <c r="O24" s="210"/>
      <c r="P24" s="210"/>
    </row>
    <row r="25" spans="1:16" ht="12.75">
      <c r="A25" s="210"/>
      <c r="B25" s="210"/>
      <c r="C25" s="210"/>
      <c r="D25" s="211"/>
      <c r="E25" s="211"/>
      <c r="F25" s="211"/>
      <c r="G25" s="211"/>
      <c r="H25" s="210"/>
      <c r="I25" s="210"/>
      <c r="J25" s="210"/>
      <c r="K25" s="210"/>
      <c r="L25" s="210"/>
      <c r="M25" s="210"/>
      <c r="N25" s="210"/>
      <c r="O25" s="210"/>
      <c r="P25" s="210"/>
    </row>
  </sheetData>
  <sheetProtection password="E053" sheet="1" insertHyperlinks="0" selectLockedCells="1" sort="0" autoFilter="0"/>
  <mergeCells count="8">
    <mergeCell ref="D23:G23"/>
    <mergeCell ref="D24:G24"/>
    <mergeCell ref="A1:O1"/>
    <mergeCell ref="A2:O2"/>
    <mergeCell ref="A3:O3"/>
    <mergeCell ref="A6:A7"/>
    <mergeCell ref="B6:B7"/>
    <mergeCell ref="D7:O7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showGridLines="0" view="pageBreakPreview" zoomScale="70" zoomScaleSheetLayoutView="70" zoomScalePageLayoutView="0" workbookViewId="0" topLeftCell="A1">
      <selection activeCell="G27" sqref="G27"/>
    </sheetView>
  </sheetViews>
  <sheetFormatPr defaultColWidth="11.00390625" defaultRowHeight="15"/>
  <cols>
    <col min="1" max="1" width="18.421875" style="8" customWidth="1"/>
    <col min="2" max="2" width="11.00390625" style="8" customWidth="1"/>
    <col min="3" max="3" width="24.140625" style="8" customWidth="1"/>
    <col min="4" max="4" width="26.7109375" style="8" bestFit="1" customWidth="1"/>
    <col min="5" max="5" width="10.140625" style="8" bestFit="1" customWidth="1"/>
    <col min="6" max="6" width="13.00390625" style="8" bestFit="1" customWidth="1"/>
    <col min="7" max="7" width="13.421875" style="8" bestFit="1" customWidth="1"/>
    <col min="8" max="8" width="17.7109375" style="8" bestFit="1" customWidth="1"/>
    <col min="9" max="9" width="15.140625" style="8" bestFit="1" customWidth="1"/>
    <col min="10" max="10" width="13.00390625" style="8" bestFit="1" customWidth="1"/>
    <col min="11" max="11" width="15.140625" style="8" bestFit="1" customWidth="1"/>
    <col min="12" max="12" width="13.57421875" style="8" customWidth="1"/>
    <col min="13" max="13" width="15.140625" style="8" bestFit="1" customWidth="1"/>
    <col min="14" max="14" width="9.140625" style="34" customWidth="1"/>
    <col min="15" max="18" width="9.140625" style="30" customWidth="1"/>
    <col min="19" max="246" width="9.140625" style="8" customWidth="1"/>
    <col min="247" max="247" width="14.421875" style="8" customWidth="1"/>
    <col min="248" max="16384" width="11.00390625" style="8" customWidth="1"/>
  </cols>
  <sheetData>
    <row r="1" spans="1:14" ht="18" customHeight="1">
      <c r="A1" s="524" t="s">
        <v>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6"/>
      <c r="N1" s="29"/>
    </row>
    <row r="2" spans="1:14" ht="12.75">
      <c r="A2" s="22"/>
      <c r="B2" s="1"/>
      <c r="C2" s="2"/>
      <c r="D2" s="2"/>
      <c r="E2" s="3"/>
      <c r="F2" s="4"/>
      <c r="G2" s="16"/>
      <c r="H2" s="16"/>
      <c r="I2" s="16"/>
      <c r="J2" s="17"/>
      <c r="K2" s="17"/>
      <c r="L2" s="18"/>
      <c r="M2" s="23"/>
      <c r="N2" s="31"/>
    </row>
    <row r="3" spans="1:14" ht="12.75">
      <c r="A3" s="505" t="s">
        <v>4</v>
      </c>
      <c r="B3" s="501"/>
      <c r="C3" s="12"/>
      <c r="D3" s="5"/>
      <c r="E3" s="6"/>
      <c r="F3" s="17"/>
      <c r="G3" s="18"/>
      <c r="H3" s="18"/>
      <c r="I3" s="18"/>
      <c r="J3" s="18"/>
      <c r="K3" s="506"/>
      <c r="L3" s="506"/>
      <c r="M3" s="507"/>
      <c r="N3" s="31"/>
    </row>
    <row r="4" spans="1:14" ht="12.75">
      <c r="A4" s="505"/>
      <c r="B4" s="501"/>
      <c r="C4" s="501"/>
      <c r="D4" s="501"/>
      <c r="E4" s="501"/>
      <c r="F4" s="501"/>
      <c r="G4" s="501"/>
      <c r="H4" s="501"/>
      <c r="I4" s="501"/>
      <c r="J4" s="501"/>
      <c r="K4" s="508"/>
      <c r="L4" s="508"/>
      <c r="M4" s="509"/>
      <c r="N4" s="31"/>
    </row>
    <row r="5" spans="1:14" ht="15">
      <c r="A5" s="24" t="s">
        <v>19</v>
      </c>
      <c r="B5" s="501" t="s">
        <v>233</v>
      </c>
      <c r="C5" s="501"/>
      <c r="D5" s="501"/>
      <c r="E5" s="501"/>
      <c r="F5" s="501"/>
      <c r="G5" s="7" t="s">
        <v>18</v>
      </c>
      <c r="H5" s="502" t="s">
        <v>139</v>
      </c>
      <c r="I5" s="503"/>
      <c r="J5" s="503"/>
      <c r="K5" s="503"/>
      <c r="L5" s="503"/>
      <c r="M5" s="504"/>
      <c r="N5" s="31"/>
    </row>
    <row r="6" spans="1:14" ht="12.75">
      <c r="A6" s="25"/>
      <c r="B6" s="19"/>
      <c r="C6" s="19"/>
      <c r="D6" s="19"/>
      <c r="E6" s="20"/>
      <c r="F6" s="21"/>
      <c r="G6" s="21"/>
      <c r="H6" s="21"/>
      <c r="I6" s="21"/>
      <c r="J6" s="21"/>
      <c r="K6" s="21"/>
      <c r="L6" s="18"/>
      <c r="M6" s="23"/>
      <c r="N6" s="31"/>
    </row>
    <row r="7" spans="1:14" ht="12.75" customHeight="1">
      <c r="A7" s="510" t="s">
        <v>0</v>
      </c>
      <c r="B7" s="511" t="s">
        <v>5</v>
      </c>
      <c r="C7" s="511"/>
      <c r="D7" s="511" t="s">
        <v>6</v>
      </c>
      <c r="E7" s="511" t="s">
        <v>7</v>
      </c>
      <c r="F7" s="497" t="s">
        <v>8</v>
      </c>
      <c r="G7" s="498"/>
      <c r="H7" s="498"/>
      <c r="I7" s="498"/>
      <c r="J7" s="498"/>
      <c r="K7" s="498"/>
      <c r="L7" s="498"/>
      <c r="M7" s="499"/>
      <c r="N7" s="31"/>
    </row>
    <row r="8" spans="1:14" ht="12.75">
      <c r="A8" s="510"/>
      <c r="B8" s="511"/>
      <c r="C8" s="511"/>
      <c r="D8" s="511"/>
      <c r="E8" s="511"/>
      <c r="F8" s="511" t="s">
        <v>9</v>
      </c>
      <c r="G8" s="511"/>
      <c r="H8" s="511" t="s">
        <v>10</v>
      </c>
      <c r="I8" s="511"/>
      <c r="J8" s="511" t="s">
        <v>11</v>
      </c>
      <c r="K8" s="511"/>
      <c r="L8" s="511" t="s">
        <v>12</v>
      </c>
      <c r="M8" s="532"/>
      <c r="N8" s="31"/>
    </row>
    <row r="9" spans="1:14" ht="12.75">
      <c r="A9" s="510"/>
      <c r="B9" s="511"/>
      <c r="C9" s="511"/>
      <c r="D9" s="511"/>
      <c r="E9" s="511"/>
      <c r="F9" s="229" t="s">
        <v>13</v>
      </c>
      <c r="G9" s="229" t="s">
        <v>14</v>
      </c>
      <c r="H9" s="229" t="s">
        <v>13</v>
      </c>
      <c r="I9" s="229" t="s">
        <v>14</v>
      </c>
      <c r="J9" s="229" t="s">
        <v>13</v>
      </c>
      <c r="K9" s="229" t="s">
        <v>14</v>
      </c>
      <c r="L9" s="229" t="s">
        <v>13</v>
      </c>
      <c r="M9" s="230" t="s">
        <v>14</v>
      </c>
      <c r="N9" s="31"/>
    </row>
    <row r="10" spans="1:15" ht="15.75">
      <c r="A10" s="399">
        <f>Eventograma!A8</f>
        <v>1</v>
      </c>
      <c r="B10" s="500" t="str">
        <f>Eventograma!B8</f>
        <v>Serviços Preliminares</v>
      </c>
      <c r="C10" s="500"/>
      <c r="D10" s="13">
        <f>Eventograma!L8</f>
        <v>0</v>
      </c>
      <c r="E10" s="11" t="e">
        <f aca="true" t="shared" si="0" ref="E10:E19">D10/$D$21</f>
        <v>#DIV/0!</v>
      </c>
      <c r="F10" s="300">
        <v>1</v>
      </c>
      <c r="G10" s="10">
        <f>F10</f>
        <v>1</v>
      </c>
      <c r="H10" s="301"/>
      <c r="I10" s="10">
        <f>H10+G10</f>
        <v>1</v>
      </c>
      <c r="J10" s="301"/>
      <c r="K10" s="10">
        <f aca="true" t="shared" si="1" ref="K10:K18">J10+I10</f>
        <v>1</v>
      </c>
      <c r="L10" s="301"/>
      <c r="M10" s="26">
        <f aca="true" t="shared" si="2" ref="M10:M18">L10+K10</f>
        <v>1</v>
      </c>
      <c r="N10" s="28">
        <f>SUM(F10+H10+J10+L10)</f>
        <v>1</v>
      </c>
      <c r="O10" s="32">
        <f>IF(N10&lt;&gt;1,"Conferir porcentagens estipuladas","")</f>
      </c>
    </row>
    <row r="11" spans="1:15" ht="18" customHeight="1">
      <c r="A11" s="399">
        <f>Eventograma!A9</f>
        <v>2</v>
      </c>
      <c r="B11" s="500" t="str">
        <f>Eventograma!B9</f>
        <v>Demolições e Remoções</v>
      </c>
      <c r="C11" s="500"/>
      <c r="D11" s="13">
        <f>Eventograma!L9</f>
        <v>0</v>
      </c>
      <c r="E11" s="11" t="e">
        <f t="shared" si="0"/>
        <v>#DIV/0!</v>
      </c>
      <c r="F11" s="300">
        <v>1</v>
      </c>
      <c r="G11" s="10">
        <f aca="true" t="shared" si="3" ref="G11:G18">F11</f>
        <v>1</v>
      </c>
      <c r="H11" s="301"/>
      <c r="I11" s="10">
        <f aca="true" t="shared" si="4" ref="I11:I18">H11+G11</f>
        <v>1</v>
      </c>
      <c r="J11" s="301"/>
      <c r="K11" s="10">
        <f t="shared" si="1"/>
        <v>1</v>
      </c>
      <c r="L11" s="301"/>
      <c r="M11" s="26">
        <f t="shared" si="2"/>
        <v>1</v>
      </c>
      <c r="N11" s="28">
        <f aca="true" t="shared" si="5" ref="N11:N18">SUM(F11+H11+J11+L11)</f>
        <v>1</v>
      </c>
      <c r="O11" s="32">
        <f aca="true" t="shared" si="6" ref="O11:O18">IF(N11&lt;&gt;1,"Conferir porcentagens estipuladas","")</f>
      </c>
    </row>
    <row r="12" spans="1:15" ht="25.5" customHeight="1">
      <c r="A12" s="399">
        <f>Eventograma!A10</f>
        <v>3</v>
      </c>
      <c r="B12" s="500" t="str">
        <f>Eventograma!B10</f>
        <v>Administração Local</v>
      </c>
      <c r="C12" s="500"/>
      <c r="D12" s="13">
        <f>Eventograma!L10</f>
        <v>0</v>
      </c>
      <c r="E12" s="11" t="e">
        <f t="shared" si="0"/>
        <v>#DIV/0!</v>
      </c>
      <c r="F12" s="300"/>
      <c r="G12" s="10">
        <f t="shared" si="3"/>
        <v>0</v>
      </c>
      <c r="H12" s="301"/>
      <c r="I12" s="10">
        <f t="shared" si="4"/>
        <v>0</v>
      </c>
      <c r="J12" s="301">
        <v>1</v>
      </c>
      <c r="K12" s="10">
        <f t="shared" si="1"/>
        <v>1</v>
      </c>
      <c r="L12" s="301"/>
      <c r="M12" s="26">
        <f t="shared" si="2"/>
        <v>1</v>
      </c>
      <c r="N12" s="28">
        <f t="shared" si="5"/>
        <v>1</v>
      </c>
      <c r="O12" s="32">
        <f t="shared" si="6"/>
      </c>
    </row>
    <row r="13" spans="1:15" ht="25.5" customHeight="1">
      <c r="A13" s="399">
        <f>Eventograma!A11</f>
        <v>4</v>
      </c>
      <c r="B13" s="500" t="str">
        <f>Eventograma!B11</f>
        <v>Bocas de Lobo e Grelhas</v>
      </c>
      <c r="C13" s="500"/>
      <c r="D13" s="13">
        <f>Eventograma!L11</f>
        <v>0</v>
      </c>
      <c r="E13" s="11" t="e">
        <f t="shared" si="0"/>
        <v>#DIV/0!</v>
      </c>
      <c r="F13" s="300">
        <v>1</v>
      </c>
      <c r="G13" s="10">
        <f t="shared" si="3"/>
        <v>1</v>
      </c>
      <c r="H13" s="301"/>
      <c r="I13" s="10">
        <f t="shared" si="4"/>
        <v>1</v>
      </c>
      <c r="J13" s="301"/>
      <c r="K13" s="10">
        <f t="shared" si="1"/>
        <v>1</v>
      </c>
      <c r="L13" s="301"/>
      <c r="M13" s="26">
        <f t="shared" si="2"/>
        <v>1</v>
      </c>
      <c r="N13" s="28">
        <f t="shared" si="5"/>
        <v>1</v>
      </c>
      <c r="O13" s="32">
        <f t="shared" si="6"/>
      </c>
    </row>
    <row r="14" spans="1:15" ht="25.5" customHeight="1">
      <c r="A14" s="399">
        <f>Eventograma!A12</f>
        <v>5</v>
      </c>
      <c r="B14" s="500" t="str">
        <f>Eventograma!B12</f>
        <v>Execução de Calçadas e Meio-Fios</v>
      </c>
      <c r="C14" s="500"/>
      <c r="D14" s="13">
        <f>Eventograma!L12</f>
        <v>0</v>
      </c>
      <c r="E14" s="11" t="e">
        <f t="shared" si="0"/>
        <v>#DIV/0!</v>
      </c>
      <c r="F14" s="300">
        <v>1</v>
      </c>
      <c r="G14" s="10">
        <f t="shared" si="3"/>
        <v>1</v>
      </c>
      <c r="H14" s="301"/>
      <c r="I14" s="10">
        <f t="shared" si="4"/>
        <v>1</v>
      </c>
      <c r="J14" s="301"/>
      <c r="K14" s="10">
        <f t="shared" si="1"/>
        <v>1</v>
      </c>
      <c r="L14" s="301"/>
      <c r="M14" s="26">
        <f t="shared" si="2"/>
        <v>1</v>
      </c>
      <c r="N14" s="28">
        <f t="shared" si="5"/>
        <v>1</v>
      </c>
      <c r="O14" s="32">
        <f t="shared" si="6"/>
      </c>
    </row>
    <row r="15" spans="1:15" ht="23.25" customHeight="1">
      <c r="A15" s="399">
        <f>Eventograma!A13</f>
        <v>6</v>
      </c>
      <c r="B15" s="500" t="str">
        <f>Eventograma!B13</f>
        <v>Execução de Sarjetas</v>
      </c>
      <c r="C15" s="500"/>
      <c r="D15" s="13">
        <f>Eventograma!L13</f>
        <v>0</v>
      </c>
      <c r="E15" s="11" t="e">
        <f t="shared" si="0"/>
        <v>#DIV/0!</v>
      </c>
      <c r="F15" s="300"/>
      <c r="G15" s="10">
        <f t="shared" si="3"/>
        <v>0</v>
      </c>
      <c r="H15" s="301" t="e">
        <f>SUM('PLANILHA EMPRESA'!AB35:AB36)/Cronograma!D15</f>
        <v>#DIV/0!</v>
      </c>
      <c r="I15" s="10" t="e">
        <f t="shared" si="4"/>
        <v>#DIV/0!</v>
      </c>
      <c r="J15" s="301" t="e">
        <f>SUM('PLANILHA EMPRESA'!AC35:AC36)/Cronograma!D15</f>
        <v>#DIV/0!</v>
      </c>
      <c r="K15" s="10" t="e">
        <f t="shared" si="1"/>
        <v>#DIV/0!</v>
      </c>
      <c r="L15" s="301"/>
      <c r="M15" s="26" t="e">
        <f t="shared" si="2"/>
        <v>#DIV/0!</v>
      </c>
      <c r="N15" s="28" t="e">
        <f t="shared" si="5"/>
        <v>#DIV/0!</v>
      </c>
      <c r="O15" s="32" t="e">
        <f t="shared" si="6"/>
        <v>#DIV/0!</v>
      </c>
    </row>
    <row r="16" spans="1:15" ht="33" customHeight="1">
      <c r="A16" s="399">
        <f>Eventograma!A14</f>
        <v>7</v>
      </c>
      <c r="B16" s="500" t="str">
        <f>Eventograma!B14</f>
        <v>Adequação de Pv's</v>
      </c>
      <c r="C16" s="500"/>
      <c r="D16" s="13">
        <f>Eventograma!L14</f>
        <v>0</v>
      </c>
      <c r="E16" s="11" t="e">
        <f t="shared" si="0"/>
        <v>#DIV/0!</v>
      </c>
      <c r="F16" s="300"/>
      <c r="G16" s="10">
        <f t="shared" si="3"/>
        <v>0</v>
      </c>
      <c r="H16" s="301"/>
      <c r="I16" s="10">
        <f t="shared" si="4"/>
        <v>0</v>
      </c>
      <c r="J16" s="301">
        <v>1</v>
      </c>
      <c r="K16" s="10">
        <f t="shared" si="1"/>
        <v>1</v>
      </c>
      <c r="L16" s="301"/>
      <c r="M16" s="26">
        <f t="shared" si="2"/>
        <v>1</v>
      </c>
      <c r="N16" s="28">
        <f t="shared" si="5"/>
        <v>1</v>
      </c>
      <c r="O16" s="32">
        <f t="shared" si="6"/>
      </c>
    </row>
    <row r="17" spans="1:15" ht="28.5" customHeight="1">
      <c r="A17" s="399">
        <f>Eventograma!A15</f>
        <v>8</v>
      </c>
      <c r="B17" s="500" t="str">
        <f>Eventograma!B15</f>
        <v>Pavimentação em CBUQ</v>
      </c>
      <c r="C17" s="500"/>
      <c r="D17" s="13">
        <f>Eventograma!L15</f>
        <v>0</v>
      </c>
      <c r="E17" s="11" t="e">
        <f t="shared" si="0"/>
        <v>#DIV/0!</v>
      </c>
      <c r="F17" s="300"/>
      <c r="G17" s="10">
        <f t="shared" si="3"/>
        <v>0</v>
      </c>
      <c r="H17" s="301" t="e">
        <f>SUM('PLANILHA EMPRESA'!AB41:AB47)/Cronograma!D17</f>
        <v>#DIV/0!</v>
      </c>
      <c r="I17" s="10" t="e">
        <f t="shared" si="4"/>
        <v>#DIV/0!</v>
      </c>
      <c r="J17" s="301" t="e">
        <f>SUM('PLANILHA EMPRESA'!AC41:AC47)/Cronograma!D17</f>
        <v>#DIV/0!</v>
      </c>
      <c r="K17" s="10" t="e">
        <f t="shared" si="1"/>
        <v>#DIV/0!</v>
      </c>
      <c r="L17" s="301"/>
      <c r="M17" s="26" t="e">
        <f t="shared" si="2"/>
        <v>#DIV/0!</v>
      </c>
      <c r="N17" s="28" t="e">
        <f t="shared" si="5"/>
        <v>#DIV/0!</v>
      </c>
      <c r="O17" s="32" t="e">
        <f t="shared" si="6"/>
        <v>#DIV/0!</v>
      </c>
    </row>
    <row r="18" spans="1:15" ht="28.5" customHeight="1">
      <c r="A18" s="399">
        <f>Eventograma!A16</f>
        <v>9</v>
      </c>
      <c r="B18" s="500" t="str">
        <f>Eventograma!B16</f>
        <v>Sinalização Vertical e Horizontal</v>
      </c>
      <c r="C18" s="500"/>
      <c r="D18" s="13">
        <f>Eventograma!L16</f>
        <v>0</v>
      </c>
      <c r="E18" s="11" t="e">
        <f t="shared" si="0"/>
        <v>#DIV/0!</v>
      </c>
      <c r="F18" s="300"/>
      <c r="G18" s="10">
        <f t="shared" si="3"/>
        <v>0</v>
      </c>
      <c r="H18" s="301"/>
      <c r="I18" s="10">
        <f t="shared" si="4"/>
        <v>0</v>
      </c>
      <c r="J18" s="301">
        <v>1</v>
      </c>
      <c r="K18" s="10">
        <f t="shared" si="1"/>
        <v>1</v>
      </c>
      <c r="L18" s="301"/>
      <c r="M18" s="26">
        <f t="shared" si="2"/>
        <v>1</v>
      </c>
      <c r="N18" s="28">
        <f t="shared" si="5"/>
        <v>1</v>
      </c>
      <c r="O18" s="32">
        <f t="shared" si="6"/>
      </c>
    </row>
    <row r="19" spans="1:15" ht="28.5" customHeight="1">
      <c r="A19" s="399">
        <f>Eventograma!A17</f>
        <v>10</v>
      </c>
      <c r="B19" s="500" t="str">
        <f>Eventograma!B17</f>
        <v>Canteiros</v>
      </c>
      <c r="C19" s="500"/>
      <c r="D19" s="13">
        <f>Eventograma!L17</f>
        <v>0</v>
      </c>
      <c r="E19" s="11" t="e">
        <f t="shared" si="0"/>
        <v>#DIV/0!</v>
      </c>
      <c r="F19" s="300"/>
      <c r="G19" s="10">
        <f>F19</f>
        <v>0</v>
      </c>
      <c r="H19" s="301"/>
      <c r="I19" s="10">
        <f>H19+G19</f>
        <v>0</v>
      </c>
      <c r="J19" s="301">
        <v>1</v>
      </c>
      <c r="K19" s="10">
        <f>J19+I19</f>
        <v>1</v>
      </c>
      <c r="L19" s="301"/>
      <c r="M19" s="26">
        <f>L19+K19</f>
        <v>1</v>
      </c>
      <c r="N19" s="28">
        <f>SUM(F19+H19+J19+L19)</f>
        <v>1</v>
      </c>
      <c r="O19" s="32">
        <f>IF(N19&lt;&gt;1,"Conferir porcentagens estipuladas","")</f>
      </c>
    </row>
    <row r="20" spans="1:14" ht="15" customHeight="1">
      <c r="A20" s="528" t="s">
        <v>20</v>
      </c>
      <c r="B20" s="529"/>
      <c r="C20" s="529"/>
      <c r="D20" s="261"/>
      <c r="E20" s="9" t="e">
        <f>SUM(E10:E19)</f>
        <v>#DIV/0!</v>
      </c>
      <c r="F20" s="262" t="e">
        <f aca="true" t="shared" si="7" ref="F20:L20">F21/$D$21</f>
        <v>#DIV/0!</v>
      </c>
      <c r="G20" s="262" t="e">
        <f t="shared" si="7"/>
        <v>#DIV/0!</v>
      </c>
      <c r="H20" s="262" t="e">
        <f t="shared" si="7"/>
        <v>#DIV/0!</v>
      </c>
      <c r="I20" s="262" t="e">
        <f t="shared" si="7"/>
        <v>#DIV/0!</v>
      </c>
      <c r="J20" s="262" t="e">
        <f t="shared" si="7"/>
        <v>#DIV/0!</v>
      </c>
      <c r="K20" s="262" t="e">
        <f t="shared" si="7"/>
        <v>#DIV/0!</v>
      </c>
      <c r="L20" s="262" t="e">
        <f t="shared" si="7"/>
        <v>#DIV/0!</v>
      </c>
      <c r="M20" s="263" t="e">
        <f>K21/$D$21</f>
        <v>#DIV/0!</v>
      </c>
      <c r="N20" s="31"/>
    </row>
    <row r="21" spans="1:14" ht="15.75" customHeight="1">
      <c r="A21" s="530" t="s">
        <v>21</v>
      </c>
      <c r="B21" s="531"/>
      <c r="C21" s="531"/>
      <c r="D21" s="14">
        <f>SUM(D10:D19)</f>
        <v>0</v>
      </c>
      <c r="E21" s="264"/>
      <c r="F21" s="265">
        <f aca="true" t="shared" si="8" ref="F21:K21">F10*$D10+F11*$D11+F12*$D12+F13*$D13+F14*$D14+F15*$D15+F16*$D16+F17*$D17+F18*$D18+F19*$D19</f>
        <v>0</v>
      </c>
      <c r="G21" s="265">
        <f t="shared" si="8"/>
        <v>0</v>
      </c>
      <c r="H21" s="265" t="e">
        <f t="shared" si="8"/>
        <v>#DIV/0!</v>
      </c>
      <c r="I21" s="265" t="e">
        <f t="shared" si="8"/>
        <v>#DIV/0!</v>
      </c>
      <c r="J21" s="265" t="e">
        <f t="shared" si="8"/>
        <v>#DIV/0!</v>
      </c>
      <c r="K21" s="265" t="e">
        <f t="shared" si="8"/>
        <v>#DIV/0!</v>
      </c>
      <c r="L21" s="265">
        <f>L10*$D10+L11*$D11+L12*$D12+L13*$D13+L14*$D14+L15*$D15+L16*$D16+L17*$D17</f>
        <v>0</v>
      </c>
      <c r="M21" s="265" t="e">
        <f>M10*$D10+M11*$D11+M12*$D12+M13*$D13+M14*$D14+M15*$D15+M16*$D16+M17*$D17+M18*$D18+M19*$D19</f>
        <v>#DIV/0!</v>
      </c>
      <c r="N21" s="31"/>
    </row>
    <row r="22" spans="1:14" ht="13.5" thickBot="1">
      <c r="A22" s="266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8"/>
      <c r="N22" s="31"/>
    </row>
    <row r="23" spans="1:14" ht="12.75">
      <c r="A23" s="39"/>
      <c r="B23" s="40"/>
      <c r="C23" s="40"/>
      <c r="D23" s="41"/>
      <c r="E23" s="42"/>
      <c r="F23" s="43"/>
      <c r="G23" s="43"/>
      <c r="H23" s="43"/>
      <c r="I23" s="43"/>
      <c r="J23" s="43"/>
      <c r="K23" s="43"/>
      <c r="L23" s="44"/>
      <c r="M23" s="45"/>
      <c r="N23" s="31"/>
    </row>
    <row r="24" spans="1:14" ht="15.75">
      <c r="A24" s="514" t="s">
        <v>234</v>
      </c>
      <c r="B24" s="515"/>
      <c r="C24" s="515"/>
      <c r="D24" s="46">
        <f ca="1">TODAY()</f>
        <v>44888</v>
      </c>
      <c r="E24" s="47"/>
      <c r="F24" s="48"/>
      <c r="G24" s="48"/>
      <c r="H24" s="48"/>
      <c r="I24" s="48"/>
      <c r="J24" s="48"/>
      <c r="K24" s="48"/>
      <c r="L24" s="48"/>
      <c r="M24" s="38"/>
      <c r="N24" s="31"/>
    </row>
    <row r="25" spans="1:14" ht="15.75">
      <c r="A25" s="49"/>
      <c r="B25" s="50"/>
      <c r="C25" s="50"/>
      <c r="D25" s="51"/>
      <c r="E25" s="47"/>
      <c r="F25" s="48"/>
      <c r="G25" s="48"/>
      <c r="H25" s="48"/>
      <c r="I25" s="48"/>
      <c r="J25" s="48"/>
      <c r="K25" s="48"/>
      <c r="L25" s="48"/>
      <c r="M25" s="38"/>
      <c r="N25" s="31"/>
    </row>
    <row r="26" spans="1:14" ht="12.75">
      <c r="A26" s="52"/>
      <c r="B26" s="50"/>
      <c r="C26" s="50"/>
      <c r="D26" s="53"/>
      <c r="E26" s="516"/>
      <c r="F26" s="516"/>
      <c r="G26" s="516"/>
      <c r="H26" s="516"/>
      <c r="I26" s="53"/>
      <c r="J26" s="53"/>
      <c r="K26" s="516"/>
      <c r="L26" s="516"/>
      <c r="M26" s="519"/>
      <c r="N26" s="31"/>
    </row>
    <row r="27" spans="1:14" ht="39" customHeight="1">
      <c r="A27" s="52"/>
      <c r="B27" s="47"/>
      <c r="C27" s="50"/>
      <c r="D27" s="53"/>
      <c r="E27" s="27"/>
      <c r="F27" s="27"/>
      <c r="G27" s="27"/>
      <c r="H27" s="27"/>
      <c r="I27" s="27"/>
      <c r="J27" s="54"/>
      <c r="K27" s="520"/>
      <c r="L27" s="520"/>
      <c r="M27" s="521"/>
      <c r="N27" s="31"/>
    </row>
    <row r="28" spans="1:14" ht="12.75">
      <c r="A28" s="52"/>
      <c r="B28" s="50"/>
      <c r="C28" s="50"/>
      <c r="D28" s="50"/>
      <c r="E28" s="27"/>
      <c r="F28" s="27"/>
      <c r="G28" s="27"/>
      <c r="H28" s="27"/>
      <c r="I28" s="27"/>
      <c r="J28" s="54"/>
      <c r="K28" s="517"/>
      <c r="L28" s="517"/>
      <c r="M28" s="518"/>
      <c r="N28" s="31"/>
    </row>
    <row r="29" spans="1:14" ht="13.5">
      <c r="A29" s="52"/>
      <c r="B29" s="50"/>
      <c r="C29" s="50"/>
      <c r="D29" s="527" t="s">
        <v>28</v>
      </c>
      <c r="E29" s="527"/>
      <c r="F29" s="527"/>
      <c r="G29" s="527"/>
      <c r="H29" s="55"/>
      <c r="I29" s="522" t="s">
        <v>29</v>
      </c>
      <c r="J29" s="523"/>
      <c r="K29" s="523"/>
      <c r="L29" s="523"/>
      <c r="M29" s="35"/>
      <c r="N29" s="31"/>
    </row>
    <row r="30" spans="1:14" ht="13.5">
      <c r="A30" s="52"/>
      <c r="B30" s="50"/>
      <c r="C30" s="50"/>
      <c r="D30" s="496" t="s">
        <v>30</v>
      </c>
      <c r="E30" s="496"/>
      <c r="F30" s="496"/>
      <c r="G30" s="496"/>
      <c r="H30" s="54"/>
      <c r="I30" s="512" t="s">
        <v>31</v>
      </c>
      <c r="J30" s="513"/>
      <c r="K30" s="513"/>
      <c r="L30" s="513"/>
      <c r="M30" s="36"/>
      <c r="N30" s="31"/>
    </row>
    <row r="31" spans="1:14" ht="13.5">
      <c r="A31" s="56"/>
      <c r="B31" s="57"/>
      <c r="C31" s="57"/>
      <c r="D31" s="496" t="s">
        <v>32</v>
      </c>
      <c r="E31" s="496"/>
      <c r="F31" s="496"/>
      <c r="G31" s="496"/>
      <c r="H31" s="58"/>
      <c r="I31" s="58"/>
      <c r="J31" s="58"/>
      <c r="K31" s="58"/>
      <c r="L31" s="27"/>
      <c r="M31" s="37"/>
      <c r="N31" s="31"/>
    </row>
    <row r="32" spans="1:14" ht="12.75">
      <c r="A32" s="56"/>
      <c r="B32" s="57"/>
      <c r="C32" s="57"/>
      <c r="D32" s="59"/>
      <c r="E32" s="60"/>
      <c r="F32" s="58"/>
      <c r="G32" s="58"/>
      <c r="H32" s="58"/>
      <c r="I32" s="58"/>
      <c r="J32" s="58"/>
      <c r="K32" s="58"/>
      <c r="L32" s="27"/>
      <c r="M32" s="37"/>
      <c r="N32" s="31"/>
    </row>
    <row r="33" spans="1:14" ht="12.75">
      <c r="A33" s="6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37"/>
      <c r="N33" s="31"/>
    </row>
    <row r="34" spans="1:14" ht="12.7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4"/>
      <c r="N34" s="33"/>
    </row>
  </sheetData>
  <sheetProtection password="E053" sheet="1" selectLockedCells="1"/>
  <mergeCells count="38">
    <mergeCell ref="A1:M1"/>
    <mergeCell ref="D7:D9"/>
    <mergeCell ref="E7:E9"/>
    <mergeCell ref="D29:G29"/>
    <mergeCell ref="A20:C20"/>
    <mergeCell ref="A21:C21"/>
    <mergeCell ref="J8:K8"/>
    <mergeCell ref="L8:M8"/>
    <mergeCell ref="B12:C12"/>
    <mergeCell ref="B11:C11"/>
    <mergeCell ref="B10:C10"/>
    <mergeCell ref="I29:L29"/>
    <mergeCell ref="B19:C19"/>
    <mergeCell ref="B18:C18"/>
    <mergeCell ref="I30:L30"/>
    <mergeCell ref="A24:C24"/>
    <mergeCell ref="E26:H26"/>
    <mergeCell ref="K28:M28"/>
    <mergeCell ref="K26:M26"/>
    <mergeCell ref="K27:M27"/>
    <mergeCell ref="A3:B3"/>
    <mergeCell ref="K3:M3"/>
    <mergeCell ref="A4:J4"/>
    <mergeCell ref="K4:M4"/>
    <mergeCell ref="A7:A9"/>
    <mergeCell ref="F8:G8"/>
    <mergeCell ref="H8:I8"/>
    <mergeCell ref="B7:C9"/>
    <mergeCell ref="D31:G31"/>
    <mergeCell ref="D30:G30"/>
    <mergeCell ref="F7:M7"/>
    <mergeCell ref="B17:C17"/>
    <mergeCell ref="B16:C16"/>
    <mergeCell ref="B5:F5"/>
    <mergeCell ref="H5:M5"/>
    <mergeCell ref="B15:C15"/>
    <mergeCell ref="B14:C14"/>
    <mergeCell ref="B13:C13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9" r:id="rId1"/>
  <colBreaks count="1" manualBreakCount="1">
    <brk id="1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Administrador</cp:lastModifiedBy>
  <cp:lastPrinted>2022-11-22T13:07:37Z</cp:lastPrinted>
  <dcterms:created xsi:type="dcterms:W3CDTF">2016-11-21T16:28:11Z</dcterms:created>
  <dcterms:modified xsi:type="dcterms:W3CDTF">2022-11-23T17:30:22Z</dcterms:modified>
  <cp:category/>
  <cp:version/>
  <cp:contentType/>
  <cp:contentStatus/>
</cp:coreProperties>
</file>